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unka\Edokumenty\000 Zakázky\9771 VZMR Stavební úpravy 2. NP v budově čp. 204\"/>
    </mc:Choice>
  </mc:AlternateContent>
  <bookViews>
    <workbookView xWindow="0" yWindow="0" windowWidth="19200" windowHeight="7300"/>
  </bookViews>
  <sheets>
    <sheet name="Rekapitulace stavby" sheetId="1" r:id="rId1"/>
    <sheet name="01 - SO 01 Stavební rpzpočet" sheetId="2" r:id="rId2"/>
    <sheet name="Pokyny pro vyplnění" sheetId="3" r:id="rId3"/>
  </sheets>
  <definedNames>
    <definedName name="_xlnm._FilterDatabase" localSheetId="1" hidden="1">'01 - SO 01 Stavební rpzpočet'!$C$106:$K$777</definedName>
    <definedName name="_xlnm.Print_Titles" localSheetId="1">'01 - SO 01 Stavební rpzpočet'!$106:$106</definedName>
    <definedName name="_xlnm.Print_Titles" localSheetId="0">'Rekapitulace stavby'!$52:$52</definedName>
    <definedName name="_xlnm.Print_Area" localSheetId="1">'01 - SO 01 Stavební rpzpočet'!$C$4:$J$39,'01 - SO 01 Stavební rpzpočet'!$C$45:$J$88,'01 - SO 01 Stavební rpzpočet'!$C$94:$K$777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775" i="2"/>
  <c r="BH775" i="2"/>
  <c r="BG775" i="2"/>
  <c r="BF775" i="2"/>
  <c r="T775" i="2"/>
  <c r="T774" i="2"/>
  <c r="R775" i="2"/>
  <c r="R774" i="2"/>
  <c r="P775" i="2"/>
  <c r="P774" i="2"/>
  <c r="BI771" i="2"/>
  <c r="BH771" i="2"/>
  <c r="BG771" i="2"/>
  <c r="BF771" i="2"/>
  <c r="T771" i="2"/>
  <c r="T770" i="2"/>
  <c r="R771" i="2"/>
  <c r="R770" i="2"/>
  <c r="P771" i="2"/>
  <c r="P770" i="2" s="1"/>
  <c r="BI767" i="2"/>
  <c r="BH767" i="2"/>
  <c r="BG767" i="2"/>
  <c r="BF767" i="2"/>
  <c r="T767" i="2"/>
  <c r="T766" i="2"/>
  <c r="R767" i="2"/>
  <c r="R766" i="2" s="1"/>
  <c r="P767" i="2"/>
  <c r="P766" i="2"/>
  <c r="BI763" i="2"/>
  <c r="BH763" i="2"/>
  <c r="BG763" i="2"/>
  <c r="BF763" i="2"/>
  <c r="T763" i="2"/>
  <c r="R763" i="2"/>
  <c r="P763" i="2"/>
  <c r="BI760" i="2"/>
  <c r="BH760" i="2"/>
  <c r="BG760" i="2"/>
  <c r="BF760" i="2"/>
  <c r="T760" i="2"/>
  <c r="R760" i="2"/>
  <c r="P760" i="2"/>
  <c r="BI757" i="2"/>
  <c r="BH757" i="2"/>
  <c r="BG757" i="2"/>
  <c r="BF757" i="2"/>
  <c r="T757" i="2"/>
  <c r="R757" i="2"/>
  <c r="P757" i="2"/>
  <c r="BI751" i="2"/>
  <c r="BH751" i="2"/>
  <c r="BG751" i="2"/>
  <c r="BF751" i="2"/>
  <c r="T751" i="2"/>
  <c r="R751" i="2"/>
  <c r="P751" i="2"/>
  <c r="BI745" i="2"/>
  <c r="BH745" i="2"/>
  <c r="BG745" i="2"/>
  <c r="BF745" i="2"/>
  <c r="T745" i="2"/>
  <c r="R745" i="2"/>
  <c r="P745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29" i="2"/>
  <c r="BH729" i="2"/>
  <c r="BG729" i="2"/>
  <c r="BF729" i="2"/>
  <c r="T729" i="2"/>
  <c r="R729" i="2"/>
  <c r="P729" i="2"/>
  <c r="BI725" i="2"/>
  <c r="BH725" i="2"/>
  <c r="BG725" i="2"/>
  <c r="BF725" i="2"/>
  <c r="T725" i="2"/>
  <c r="R725" i="2"/>
  <c r="P725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8" i="2"/>
  <c r="BH708" i="2"/>
  <c r="BG708" i="2"/>
  <c r="BF708" i="2"/>
  <c r="T708" i="2"/>
  <c r="R708" i="2"/>
  <c r="P708" i="2"/>
  <c r="BI704" i="2"/>
  <c r="BH704" i="2"/>
  <c r="BG704" i="2"/>
  <c r="BF704" i="2"/>
  <c r="T704" i="2"/>
  <c r="R704" i="2"/>
  <c r="P704" i="2"/>
  <c r="BI700" i="2"/>
  <c r="BH700" i="2"/>
  <c r="BG700" i="2"/>
  <c r="BF700" i="2"/>
  <c r="T700" i="2"/>
  <c r="R700" i="2"/>
  <c r="P700" i="2"/>
  <c r="BI696" i="2"/>
  <c r="BH696" i="2"/>
  <c r="BG696" i="2"/>
  <c r="BF696" i="2"/>
  <c r="T696" i="2"/>
  <c r="R696" i="2"/>
  <c r="P696" i="2"/>
  <c r="BI693" i="2"/>
  <c r="BH693" i="2"/>
  <c r="BG693" i="2"/>
  <c r="BF693" i="2"/>
  <c r="T693" i="2"/>
  <c r="R693" i="2"/>
  <c r="P693" i="2"/>
  <c r="BI690" i="2"/>
  <c r="BH690" i="2"/>
  <c r="BG690" i="2"/>
  <c r="BF690" i="2"/>
  <c r="T690" i="2"/>
  <c r="R690" i="2"/>
  <c r="P690" i="2"/>
  <c r="BI686" i="2"/>
  <c r="BH686" i="2"/>
  <c r="BG686" i="2"/>
  <c r="BF686" i="2"/>
  <c r="T686" i="2"/>
  <c r="R686" i="2"/>
  <c r="P686" i="2"/>
  <c r="BI682" i="2"/>
  <c r="BH682" i="2"/>
  <c r="BG682" i="2"/>
  <c r="BF682" i="2"/>
  <c r="T682" i="2"/>
  <c r="R682" i="2"/>
  <c r="P682" i="2"/>
  <c r="BI678" i="2"/>
  <c r="BH678" i="2"/>
  <c r="BG678" i="2"/>
  <c r="BF678" i="2"/>
  <c r="T678" i="2"/>
  <c r="R678" i="2"/>
  <c r="P678" i="2"/>
  <c r="BI674" i="2"/>
  <c r="BH674" i="2"/>
  <c r="BG674" i="2"/>
  <c r="BF674" i="2"/>
  <c r="T674" i="2"/>
  <c r="R674" i="2"/>
  <c r="P674" i="2"/>
  <c r="BI670" i="2"/>
  <c r="BH670" i="2"/>
  <c r="BG670" i="2"/>
  <c r="BF670" i="2"/>
  <c r="T670" i="2"/>
  <c r="R670" i="2"/>
  <c r="P670" i="2"/>
  <c r="BI666" i="2"/>
  <c r="BH666" i="2"/>
  <c r="BG666" i="2"/>
  <c r="BF666" i="2"/>
  <c r="T666" i="2"/>
  <c r="R666" i="2"/>
  <c r="P666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0" i="2"/>
  <c r="BH640" i="2"/>
  <c r="BG640" i="2"/>
  <c r="BF640" i="2"/>
  <c r="T640" i="2"/>
  <c r="R640" i="2"/>
  <c r="P640" i="2"/>
  <c r="BI636" i="2"/>
  <c r="BH636" i="2"/>
  <c r="BG636" i="2"/>
  <c r="BF636" i="2"/>
  <c r="T636" i="2"/>
  <c r="R636" i="2"/>
  <c r="P636" i="2"/>
  <c r="BI632" i="2"/>
  <c r="BH632" i="2"/>
  <c r="BG632" i="2"/>
  <c r="BF632" i="2"/>
  <c r="T632" i="2"/>
  <c r="R632" i="2"/>
  <c r="P632" i="2"/>
  <c r="BI628" i="2"/>
  <c r="BH628" i="2"/>
  <c r="BG628" i="2"/>
  <c r="BF628" i="2"/>
  <c r="T628" i="2"/>
  <c r="R628" i="2"/>
  <c r="P628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598" i="2"/>
  <c r="BH598" i="2"/>
  <c r="BG598" i="2"/>
  <c r="BF598" i="2"/>
  <c r="T598" i="2"/>
  <c r="R598" i="2"/>
  <c r="P598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88" i="2"/>
  <c r="BH588" i="2"/>
  <c r="BG588" i="2"/>
  <c r="BF588" i="2"/>
  <c r="T588" i="2"/>
  <c r="R588" i="2"/>
  <c r="P588" i="2"/>
  <c r="BI584" i="2"/>
  <c r="BH584" i="2"/>
  <c r="BG584" i="2"/>
  <c r="BF584" i="2"/>
  <c r="T584" i="2"/>
  <c r="R584" i="2"/>
  <c r="P584" i="2"/>
  <c r="BI580" i="2"/>
  <c r="BH580" i="2"/>
  <c r="BG580" i="2"/>
  <c r="BF580" i="2"/>
  <c r="T580" i="2"/>
  <c r="R580" i="2"/>
  <c r="P580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5" i="2"/>
  <c r="BH565" i="2"/>
  <c r="BG565" i="2"/>
  <c r="BF565" i="2"/>
  <c r="T565" i="2"/>
  <c r="R565" i="2"/>
  <c r="P565" i="2"/>
  <c r="BI561" i="2"/>
  <c r="BH561" i="2"/>
  <c r="BG561" i="2"/>
  <c r="BF561" i="2"/>
  <c r="T561" i="2"/>
  <c r="R561" i="2"/>
  <c r="P561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78" i="2"/>
  <c r="BH378" i="2"/>
  <c r="BG378" i="2"/>
  <c r="BF378" i="2"/>
  <c r="T378" i="2"/>
  <c r="T377" i="2"/>
  <c r="R378" i="2"/>
  <c r="R377" i="2"/>
  <c r="P378" i="2"/>
  <c r="P377" i="2" s="1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6" i="2"/>
  <c r="BH346" i="2"/>
  <c r="BG346" i="2"/>
  <c r="BF346" i="2"/>
  <c r="T346" i="2"/>
  <c r="R346" i="2"/>
  <c r="P346" i="2"/>
  <c r="BI342" i="2"/>
  <c r="BH342" i="2"/>
  <c r="BG342" i="2"/>
  <c r="BF342" i="2"/>
  <c r="T342" i="2"/>
  <c r="R342" i="2"/>
  <c r="P342" i="2"/>
  <c r="BI338" i="2"/>
  <c r="BH338" i="2"/>
  <c r="BG338" i="2"/>
  <c r="BF338" i="2"/>
  <c r="T338" i="2"/>
  <c r="R338" i="2"/>
  <c r="P338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2" i="2"/>
  <c r="BH182" i="2"/>
  <c r="BG182" i="2"/>
  <c r="BF182" i="2"/>
  <c r="T182" i="2"/>
  <c r="R182" i="2"/>
  <c r="P182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18" i="2"/>
  <c r="BH118" i="2"/>
  <c r="BG118" i="2"/>
  <c r="BF118" i="2"/>
  <c r="T118" i="2"/>
  <c r="R118" i="2"/>
  <c r="P118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F101" i="2"/>
  <c r="E99" i="2"/>
  <c r="F52" i="2"/>
  <c r="E50" i="2"/>
  <c r="J24" i="2"/>
  <c r="E24" i="2"/>
  <c r="J55" i="2"/>
  <c r="J23" i="2"/>
  <c r="J21" i="2"/>
  <c r="E21" i="2"/>
  <c r="J103" i="2" s="1"/>
  <c r="J20" i="2"/>
  <c r="J18" i="2"/>
  <c r="E18" i="2"/>
  <c r="F104" i="2"/>
  <c r="J17" i="2"/>
  <c r="J15" i="2"/>
  <c r="E15" i="2"/>
  <c r="F103" i="2" s="1"/>
  <c r="J14" i="2"/>
  <c r="J12" i="2"/>
  <c r="J52" i="2"/>
  <c r="E7" i="2"/>
  <c r="E48" i="2" s="1"/>
  <c r="L50" i="1"/>
  <c r="AM50" i="1"/>
  <c r="AM49" i="1"/>
  <c r="L49" i="1"/>
  <c r="AM47" i="1"/>
  <c r="L47" i="1"/>
  <c r="L45" i="1"/>
  <c r="L44" i="1"/>
  <c r="J767" i="2"/>
  <c r="BK690" i="2"/>
  <c r="J584" i="2"/>
  <c r="J473" i="2"/>
  <c r="BK390" i="2"/>
  <c r="J272" i="2"/>
  <c r="J760" i="2"/>
  <c r="J678" i="2"/>
  <c r="J571" i="2"/>
  <c r="BK481" i="2"/>
  <c r="J423" i="2"/>
  <c r="J322" i="2"/>
  <c r="J659" i="2"/>
  <c r="J557" i="2"/>
  <c r="BK485" i="2"/>
  <c r="BK443" i="2"/>
  <c r="BK316" i="2"/>
  <c r="J218" i="2"/>
  <c r="J751" i="2"/>
  <c r="BK612" i="2"/>
  <c r="BK512" i="2"/>
  <c r="J437" i="2"/>
  <c r="BK370" i="2"/>
  <c r="BK240" i="2"/>
  <c r="BK182" i="2"/>
  <c r="J757" i="2"/>
  <c r="J598" i="2"/>
  <c r="BK508" i="2"/>
  <c r="BK441" i="2"/>
  <c r="J370" i="2"/>
  <c r="J248" i="2"/>
  <c r="BK118" i="2"/>
  <c r="J682" i="2"/>
  <c r="BK580" i="2"/>
  <c r="BK479" i="2"/>
  <c r="J338" i="2"/>
  <c r="BK171" i="2"/>
  <c r="BK569" i="2"/>
  <c r="J489" i="2"/>
  <c r="J421" i="2"/>
  <c r="J310" i="2"/>
  <c r="BK193" i="2"/>
  <c r="AS54" i="1"/>
  <c r="BK646" i="2"/>
  <c r="J580" i="2"/>
  <c r="J467" i="2"/>
  <c r="J383" i="2"/>
  <c r="BK272" i="2"/>
  <c r="BK189" i="2"/>
  <c r="J715" i="2"/>
  <c r="BK614" i="2"/>
  <c r="J502" i="2"/>
  <c r="J429" i="2"/>
  <c r="J316" i="2"/>
  <c r="J201" i="2"/>
  <c r="BK767" i="2"/>
  <c r="J646" i="2"/>
  <c r="BK557" i="2"/>
  <c r="BK477" i="2"/>
  <c r="BK342" i="2"/>
  <c r="J700" i="2"/>
  <c r="J561" i="2"/>
  <c r="J483" i="2"/>
  <c r="J435" i="2"/>
  <c r="BK326" i="2"/>
  <c r="J231" i="2"/>
  <c r="J110" i="2"/>
  <c r="BK655" i="2"/>
  <c r="BK602" i="2"/>
  <c r="J505" i="2"/>
  <c r="BK410" i="2"/>
  <c r="BK294" i="2"/>
  <c r="BK210" i="2"/>
  <c r="BK775" i="2"/>
  <c r="BK666" i="2"/>
  <c r="BK571" i="2"/>
  <c r="BK487" i="2"/>
  <c r="BK427" i="2"/>
  <c r="J314" i="2"/>
  <c r="BK176" i="2"/>
  <c r="BK729" i="2"/>
  <c r="J624" i="2"/>
  <c r="BK542" i="2"/>
  <c r="BK471" i="2"/>
  <c r="J415" i="2"/>
  <c r="BK310" i="2"/>
  <c r="J725" i="2"/>
  <c r="BK616" i="2"/>
  <c r="J493" i="2"/>
  <c r="J447" i="2"/>
  <c r="J364" i="2"/>
  <c r="J264" i="2"/>
  <c r="J167" i="2"/>
  <c r="BK693" i="2"/>
  <c r="BK592" i="2"/>
  <c r="BK499" i="2"/>
  <c r="J419" i="2"/>
  <c r="J342" i="2"/>
  <c r="BK260" i="2"/>
  <c r="BK167" i="2"/>
  <c r="J729" i="2"/>
  <c r="BK604" i="2"/>
  <c r="J518" i="2"/>
  <c r="J455" i="2"/>
  <c r="BK367" i="2"/>
  <c r="BK214" i="2"/>
  <c r="J112" i="2"/>
  <c r="BK628" i="2"/>
  <c r="J533" i="2"/>
  <c r="J465" i="2"/>
  <c r="J410" i="2"/>
  <c r="J290" i="2"/>
  <c r="BK682" i="2"/>
  <c r="BK495" i="2"/>
  <c r="BK419" i="2"/>
  <c r="BK356" i="2"/>
  <c r="J240" i="2"/>
  <c r="BK149" i="2"/>
  <c r="BK696" i="2"/>
  <c r="BK594" i="2"/>
  <c r="J497" i="2"/>
  <c r="BK408" i="2"/>
  <c r="J332" i="2"/>
  <c r="BK228" i="2"/>
  <c r="J775" i="2"/>
  <c r="BK686" i="2"/>
  <c r="J574" i="2"/>
  <c r="J475" i="2"/>
  <c r="BK423" i="2"/>
  <c r="J305" i="2"/>
  <c r="BK763" i="2"/>
  <c r="BK649" i="2"/>
  <c r="BK561" i="2"/>
  <c r="BK489" i="2"/>
  <c r="BK437" i="2"/>
  <c r="J393" i="2"/>
  <c r="BK218" i="2"/>
  <c r="BK622" i="2"/>
  <c r="J508" i="2"/>
  <c r="BK445" i="2"/>
  <c r="J346" i="2"/>
  <c r="J228" i="2"/>
  <c r="J128" i="2"/>
  <c r="J674" i="2"/>
  <c r="BK598" i="2"/>
  <c r="BK502" i="2"/>
  <c r="J427" i="2"/>
  <c r="J302" i="2"/>
  <c r="BK231" i="2"/>
  <c r="BK771" i="2"/>
  <c r="J670" i="2"/>
  <c r="BK551" i="2"/>
  <c r="J471" i="2"/>
  <c r="BK346" i="2"/>
  <c r="J260" i="2"/>
  <c r="J124" i="2"/>
  <c r="J686" i="2"/>
  <c r="BK576" i="2"/>
  <c r="J485" i="2"/>
  <c r="BK429" i="2"/>
  <c r="BK305" i="2"/>
  <c r="BK110" i="2"/>
  <c r="BK608" i="2"/>
  <c r="J512" i="2"/>
  <c r="BK451" i="2"/>
  <c r="BK361" i="2"/>
  <c r="BK256" i="2"/>
  <c r="BK139" i="2"/>
  <c r="BK678" i="2"/>
  <c r="J588" i="2"/>
  <c r="J491" i="2"/>
  <c r="J431" i="2"/>
  <c r="J352" i="2"/>
  <c r="BK233" i="2"/>
  <c r="BK112" i="2"/>
  <c r="BK704" i="2"/>
  <c r="J606" i="2"/>
  <c r="BK505" i="2"/>
  <c r="J439" i="2"/>
  <c r="BK374" i="2"/>
  <c r="J287" i="2"/>
  <c r="BK128" i="2"/>
  <c r="J690" i="2"/>
  <c r="BK584" i="2"/>
  <c r="BK497" i="2"/>
  <c r="J445" i="2"/>
  <c r="BK388" i="2"/>
  <c r="J133" i="2"/>
  <c r="BK565" i="2"/>
  <c r="J487" i="2"/>
  <c r="BK425" i="2"/>
  <c r="BK352" i="2"/>
  <c r="J237" i="2"/>
  <c r="BK124" i="2"/>
  <c r="J662" i="2"/>
  <c r="J604" i="2"/>
  <c r="BK526" i="2"/>
  <c r="J433" i="2"/>
  <c r="J356" i="2"/>
  <c r="BK224" i="2"/>
  <c r="BK712" i="2"/>
  <c r="J628" i="2"/>
  <c r="J499" i="2"/>
  <c r="J425" i="2"/>
  <c r="J318" i="2"/>
  <c r="BK155" i="2"/>
  <c r="J708" i="2"/>
  <c r="J592" i="2"/>
  <c r="J495" i="2"/>
  <c r="J451" i="2"/>
  <c r="BK396" i="2"/>
  <c r="BK248" i="2"/>
  <c r="BK606" i="2"/>
  <c r="BK514" i="2"/>
  <c r="BK453" i="2"/>
  <c r="BK383" i="2"/>
  <c r="J294" i="2"/>
  <c r="J118" i="2"/>
  <c r="BK659" i="2"/>
  <c r="J576" i="2"/>
  <c r="BK465" i="2"/>
  <c r="BK421" i="2"/>
  <c r="BK264" i="2"/>
  <c r="BK201" i="2"/>
  <c r="BK700" i="2"/>
  <c r="J618" i="2"/>
  <c r="BK533" i="2"/>
  <c r="BK469" i="2"/>
  <c r="J388" i="2"/>
  <c r="BK276" i="2"/>
  <c r="BK145" i="2"/>
  <c r="J712" i="2"/>
  <c r="J622" i="2"/>
  <c r="J539" i="2"/>
  <c r="J463" i="2"/>
  <c r="BK417" i="2"/>
  <c r="J308" i="2"/>
  <c r="J718" i="2"/>
  <c r="J555" i="2"/>
  <c r="J479" i="2"/>
  <c r="J396" i="2"/>
  <c r="BK298" i="2"/>
  <c r="BK725" i="2"/>
  <c r="J632" i="2"/>
  <c r="J548" i="2"/>
  <c r="J459" i="2"/>
  <c r="J405" i="2"/>
  <c r="BK338" i="2"/>
  <c r="BK206" i="2"/>
  <c r="BK738" i="2"/>
  <c r="BK640" i="2"/>
  <c r="J526" i="2"/>
  <c r="J449" i="2"/>
  <c r="BK378" i="2"/>
  <c r="BK244" i="2"/>
  <c r="BK735" i="2"/>
  <c r="J602" i="2"/>
  <c r="J514" i="2"/>
  <c r="J457" i="2"/>
  <c r="BK413" i="2"/>
  <c r="J276" i="2"/>
  <c r="J649" i="2"/>
  <c r="J523" i="2"/>
  <c r="BK467" i="2"/>
  <c r="BK393" i="2"/>
  <c r="J280" i="2"/>
  <c r="J189" i="2"/>
  <c r="J735" i="2"/>
  <c r="BK624" i="2"/>
  <c r="J542" i="2"/>
  <c r="BK449" i="2"/>
  <c r="J367" i="2"/>
  <c r="J252" i="2"/>
  <c r="J193" i="2"/>
  <c r="BK760" i="2"/>
  <c r="J693" i="2"/>
  <c r="BK588" i="2"/>
  <c r="BK459" i="2"/>
  <c r="J399" i="2"/>
  <c r="BK252" i="2"/>
  <c r="BK757" i="2"/>
  <c r="J666" i="2"/>
  <c r="J569" i="2"/>
  <c r="BK483" i="2"/>
  <c r="BK435" i="2"/>
  <c r="J326" i="2"/>
  <c r="J233" i="2"/>
  <c r="BK653" i="2"/>
  <c r="BK521" i="2"/>
  <c r="BK461" i="2"/>
  <c r="J386" i="2"/>
  <c r="J284" i="2"/>
  <c r="J182" i="2"/>
  <c r="J745" i="2"/>
  <c r="J640" i="2"/>
  <c r="BK574" i="2"/>
  <c r="J481" i="2"/>
  <c r="BK402" i="2"/>
  <c r="BK318" i="2"/>
  <c r="BK237" i="2"/>
  <c r="BK133" i="2"/>
  <c r="J763" i="2"/>
  <c r="J655" i="2"/>
  <c r="J536" i="2"/>
  <c r="BK433" i="2"/>
  <c r="BK302" i="2"/>
  <c r="J139" i="2"/>
  <c r="J738" i="2"/>
  <c r="J616" i="2"/>
  <c r="J565" i="2"/>
  <c r="J441" i="2"/>
  <c r="BK364" i="2"/>
  <c r="J197" i="2"/>
  <c r="BK632" i="2"/>
  <c r="BK539" i="2"/>
  <c r="J469" i="2"/>
  <c r="J413" i="2"/>
  <c r="BK268" i="2"/>
  <c r="J176" i="2"/>
  <c r="J721" i="2"/>
  <c r="J636" i="2"/>
  <c r="J551" i="2"/>
  <c r="J453" i="2"/>
  <c r="BK386" i="2"/>
  <c r="BK290" i="2"/>
  <c r="J155" i="2"/>
  <c r="BK718" i="2"/>
  <c r="J653" i="2"/>
  <c r="BK493" i="2"/>
  <c r="BK431" i="2"/>
  <c r="BK322" i="2"/>
  <c r="J206" i="2"/>
  <c r="BK745" i="2"/>
  <c r="BK610" i="2"/>
  <c r="BK518" i="2"/>
  <c r="BK447" i="2"/>
  <c r="J408" i="2"/>
  <c r="BK280" i="2"/>
  <c r="BK662" i="2"/>
  <c r="BK536" i="2"/>
  <c r="BK463" i="2"/>
  <c r="J378" i="2"/>
  <c r="J244" i="2"/>
  <c r="J161" i="2"/>
  <c r="J704" i="2"/>
  <c r="J610" i="2"/>
  <c r="J529" i="2"/>
  <c r="BK439" i="2"/>
  <c r="J361" i="2"/>
  <c r="J256" i="2"/>
  <c r="J145" i="2"/>
  <c r="J696" i="2"/>
  <c r="J594" i="2"/>
  <c r="J477" i="2"/>
  <c r="BK405" i="2"/>
  <c r="J298" i="2"/>
  <c r="J149" i="2"/>
  <c r="BK751" i="2"/>
  <c r="BK618" i="2"/>
  <c r="BK523" i="2"/>
  <c r="J443" i="2"/>
  <c r="BK399" i="2"/>
  <c r="J214" i="2"/>
  <c r="BK670" i="2"/>
  <c r="BK548" i="2"/>
  <c r="BK491" i="2"/>
  <c r="J417" i="2"/>
  <c r="BK308" i="2"/>
  <c r="J171" i="2"/>
  <c r="BK708" i="2"/>
  <c r="J608" i="2"/>
  <c r="BK555" i="2"/>
  <c r="J461" i="2"/>
  <c r="J390" i="2"/>
  <c r="J268" i="2"/>
  <c r="BK161" i="2"/>
  <c r="BK721" i="2"/>
  <c r="BK636" i="2"/>
  <c r="BK529" i="2"/>
  <c r="BK473" i="2"/>
  <c r="BK332" i="2"/>
  <c r="J210" i="2"/>
  <c r="J771" i="2"/>
  <c r="J612" i="2"/>
  <c r="J521" i="2"/>
  <c r="BK455" i="2"/>
  <c r="J402" i="2"/>
  <c r="BK287" i="2"/>
  <c r="BK674" i="2"/>
  <c r="J545" i="2"/>
  <c r="BK475" i="2"/>
  <c r="BK415" i="2"/>
  <c r="BK314" i="2"/>
  <c r="J224" i="2"/>
  <c r="BK715" i="2"/>
  <c r="J614" i="2"/>
  <c r="BK545" i="2"/>
  <c r="BK457" i="2"/>
  <c r="J374" i="2"/>
  <c r="BK284" i="2"/>
  <c r="BK197" i="2"/>
  <c r="T175" i="2" l="1"/>
  <c r="P175" i="2"/>
  <c r="R175" i="2"/>
  <c r="P109" i="2"/>
  <c r="T109" i="2"/>
  <c r="R132" i="2"/>
  <c r="BK188" i="2"/>
  <c r="J188" i="2"/>
  <c r="J64" i="2" s="1"/>
  <c r="T188" i="2"/>
  <c r="P205" i="2"/>
  <c r="T205" i="2"/>
  <c r="R239" i="2"/>
  <c r="BK382" i="2"/>
  <c r="J382" i="2"/>
  <c r="J70" i="2"/>
  <c r="T382" i="2"/>
  <c r="R501" i="2"/>
  <c r="P517" i="2"/>
  <c r="T517" i="2"/>
  <c r="T532" i="2"/>
  <c r="T554" i="2"/>
  <c r="T579" i="2"/>
  <c r="R591" i="2"/>
  <c r="P601" i="2"/>
  <c r="R601" i="2"/>
  <c r="P627" i="2"/>
  <c r="BK673" i="2"/>
  <c r="J673" i="2"/>
  <c r="J79" i="2" s="1"/>
  <c r="T673" i="2"/>
  <c r="R707" i="2"/>
  <c r="BK728" i="2"/>
  <c r="J728" i="2" s="1"/>
  <c r="J81" i="2" s="1"/>
  <c r="R728" i="2"/>
  <c r="BK744" i="2"/>
  <c r="J744" i="2" s="1"/>
  <c r="J82" i="2" s="1"/>
  <c r="T744" i="2"/>
  <c r="BK756" i="2"/>
  <c r="J756" i="2" s="1"/>
  <c r="J84" i="2" s="1"/>
  <c r="T756" i="2"/>
  <c r="T755" i="2"/>
  <c r="BK132" i="2"/>
  <c r="J132" i="2"/>
  <c r="J62" i="2"/>
  <c r="T132" i="2"/>
  <c r="P188" i="2"/>
  <c r="BK239" i="2"/>
  <c r="J239" i="2"/>
  <c r="J66" i="2"/>
  <c r="T239" i="2"/>
  <c r="P360" i="2"/>
  <c r="T360" i="2"/>
  <c r="R382" i="2"/>
  <c r="P501" i="2"/>
  <c r="BK517" i="2"/>
  <c r="J517" i="2"/>
  <c r="J72" i="2"/>
  <c r="BK532" i="2"/>
  <c r="J532" i="2"/>
  <c r="J73" i="2"/>
  <c r="R532" i="2"/>
  <c r="P554" i="2"/>
  <c r="BK579" i="2"/>
  <c r="J579" i="2"/>
  <c r="J75" i="2"/>
  <c r="R579" i="2"/>
  <c r="P591" i="2"/>
  <c r="T591" i="2"/>
  <c r="BK627" i="2"/>
  <c r="J627" i="2" s="1"/>
  <c r="J78" i="2" s="1"/>
  <c r="T627" i="2"/>
  <c r="P673" i="2"/>
  <c r="BK707" i="2"/>
  <c r="J707" i="2"/>
  <c r="J80" i="2"/>
  <c r="P707" i="2"/>
  <c r="T707" i="2"/>
  <c r="P728" i="2"/>
  <c r="T728" i="2"/>
  <c r="P744" i="2"/>
  <c r="P756" i="2"/>
  <c r="P755" i="2"/>
  <c r="BK109" i="2"/>
  <c r="J109" i="2" s="1"/>
  <c r="J61" i="2" s="1"/>
  <c r="R109" i="2"/>
  <c r="P132" i="2"/>
  <c r="R188" i="2"/>
  <c r="BK205" i="2"/>
  <c r="J205" i="2"/>
  <c r="J65" i="2"/>
  <c r="R205" i="2"/>
  <c r="P239" i="2"/>
  <c r="BK360" i="2"/>
  <c r="J360" i="2"/>
  <c r="J67" i="2"/>
  <c r="R360" i="2"/>
  <c r="P382" i="2"/>
  <c r="P381" i="2"/>
  <c r="BK501" i="2"/>
  <c r="J501" i="2" s="1"/>
  <c r="J71" i="2" s="1"/>
  <c r="T501" i="2"/>
  <c r="R517" i="2"/>
  <c r="P532" i="2"/>
  <c r="BK554" i="2"/>
  <c r="J554" i="2"/>
  <c r="J74" i="2" s="1"/>
  <c r="R554" i="2"/>
  <c r="P579" i="2"/>
  <c r="BK591" i="2"/>
  <c r="J591" i="2"/>
  <c r="J76" i="2" s="1"/>
  <c r="BK601" i="2"/>
  <c r="J601" i="2"/>
  <c r="J77" i="2" s="1"/>
  <c r="T601" i="2"/>
  <c r="R627" i="2"/>
  <c r="R673" i="2"/>
  <c r="R744" i="2"/>
  <c r="R756" i="2"/>
  <c r="R755" i="2"/>
  <c r="BK770" i="2"/>
  <c r="J770" i="2" s="1"/>
  <c r="J86" i="2" s="1"/>
  <c r="BK766" i="2"/>
  <c r="J766" i="2"/>
  <c r="J85" i="2"/>
  <c r="BK175" i="2"/>
  <c r="J175" i="2"/>
  <c r="J63" i="2"/>
  <c r="BK377" i="2"/>
  <c r="J377" i="2" s="1"/>
  <c r="J68" i="2" s="1"/>
  <c r="BK774" i="2"/>
  <c r="J774" i="2"/>
  <c r="J87" i="2" s="1"/>
  <c r="F54" i="2"/>
  <c r="F55" i="2"/>
  <c r="J101" i="2"/>
  <c r="J104" i="2"/>
  <c r="BE118" i="2"/>
  <c r="BE124" i="2"/>
  <c r="BE139" i="2"/>
  <c r="BE145" i="2"/>
  <c r="BE171" i="2"/>
  <c r="BE214" i="2"/>
  <c r="BE224" i="2"/>
  <c r="BE228" i="2"/>
  <c r="BE276" i="2"/>
  <c r="BE302" i="2"/>
  <c r="BE305" i="2"/>
  <c r="BE322" i="2"/>
  <c r="BE342" i="2"/>
  <c r="BE390" i="2"/>
  <c r="BE393" i="2"/>
  <c r="BE396" i="2"/>
  <c r="BE413" i="2"/>
  <c r="BE423" i="2"/>
  <c r="BE427" i="2"/>
  <c r="BE433" i="2"/>
  <c r="BE469" i="2"/>
  <c r="BE473" i="2"/>
  <c r="BE475" i="2"/>
  <c r="BE477" i="2"/>
  <c r="BE481" i="2"/>
  <c r="BE483" i="2"/>
  <c r="BE487" i="2"/>
  <c r="BE491" i="2"/>
  <c r="BE493" i="2"/>
  <c r="BE505" i="2"/>
  <c r="BE514" i="2"/>
  <c r="BE533" i="2"/>
  <c r="BE557" i="2"/>
  <c r="BE561" i="2"/>
  <c r="BE569" i="2"/>
  <c r="BE584" i="2"/>
  <c r="BE614" i="2"/>
  <c r="BE616" i="2"/>
  <c r="BE618" i="2"/>
  <c r="BE649" i="2"/>
  <c r="BE662" i="2"/>
  <c r="BE682" i="2"/>
  <c r="BE686" i="2"/>
  <c r="BE725" i="2"/>
  <c r="BE745" i="2"/>
  <c r="J54" i="2"/>
  <c r="BE128" i="2"/>
  <c r="BE210" i="2"/>
  <c r="BE231" i="2"/>
  <c r="BE244" i="2"/>
  <c r="BE248" i="2"/>
  <c r="BE272" i="2"/>
  <c r="BE284" i="2"/>
  <c r="BE287" i="2"/>
  <c r="BE318" i="2"/>
  <c r="BE332" i="2"/>
  <c r="BE338" i="2"/>
  <c r="BE364" i="2"/>
  <c r="BE370" i="2"/>
  <c r="BE386" i="2"/>
  <c r="BE399" i="2"/>
  <c r="BE402" i="2"/>
  <c r="BE405" i="2"/>
  <c r="BE408" i="2"/>
  <c r="BE429" i="2"/>
  <c r="BE437" i="2"/>
  <c r="BE439" i="2"/>
  <c r="BE455" i="2"/>
  <c r="BE457" i="2"/>
  <c r="BE471" i="2"/>
  <c r="BE497" i="2"/>
  <c r="BE508" i="2"/>
  <c r="BE518" i="2"/>
  <c r="BE526" i="2"/>
  <c r="BE529" i="2"/>
  <c r="BE551" i="2"/>
  <c r="BE571" i="2"/>
  <c r="BE574" i="2"/>
  <c r="BE580" i="2"/>
  <c r="BE588" i="2"/>
  <c r="BE592" i="2"/>
  <c r="BE598" i="2"/>
  <c r="BE612" i="2"/>
  <c r="BE624" i="2"/>
  <c r="BE628" i="2"/>
  <c r="BE640" i="2"/>
  <c r="BE690" i="2"/>
  <c r="BE704" i="2"/>
  <c r="BE708" i="2"/>
  <c r="BE712" i="2"/>
  <c r="BE721" i="2"/>
  <c r="E97" i="2"/>
  <c r="BE112" i="2"/>
  <c r="BE149" i="2"/>
  <c r="BE155" i="2"/>
  <c r="BE176" i="2"/>
  <c r="BE189" i="2"/>
  <c r="BE201" i="2"/>
  <c r="BE206" i="2"/>
  <c r="BE240" i="2"/>
  <c r="BE252" i="2"/>
  <c r="BE256" i="2"/>
  <c r="BE260" i="2"/>
  <c r="BE268" i="2"/>
  <c r="BE294" i="2"/>
  <c r="BE298" i="2"/>
  <c r="BE314" i="2"/>
  <c r="BE316" i="2"/>
  <c r="BE346" i="2"/>
  <c r="BE356" i="2"/>
  <c r="BE367" i="2"/>
  <c r="BE374" i="2"/>
  <c r="BE378" i="2"/>
  <c r="BE388" i="2"/>
  <c r="BE419" i="2"/>
  <c r="BE425" i="2"/>
  <c r="BE431" i="2"/>
  <c r="BE441" i="2"/>
  <c r="BE451" i="2"/>
  <c r="BE459" i="2"/>
  <c r="BE463" i="2"/>
  <c r="BE467" i="2"/>
  <c r="BE485" i="2"/>
  <c r="BE499" i="2"/>
  <c r="BE502" i="2"/>
  <c r="BE536" i="2"/>
  <c r="BE548" i="2"/>
  <c r="BE594" i="2"/>
  <c r="BE604" i="2"/>
  <c r="BE606" i="2"/>
  <c r="BE632" i="2"/>
  <c r="BE636" i="2"/>
  <c r="BE653" i="2"/>
  <c r="BE655" i="2"/>
  <c r="BE666" i="2"/>
  <c r="BE670" i="2"/>
  <c r="BE693" i="2"/>
  <c r="BE696" i="2"/>
  <c r="BE700" i="2"/>
  <c r="BE715" i="2"/>
  <c r="BE718" i="2"/>
  <c r="BE738" i="2"/>
  <c r="BE757" i="2"/>
  <c r="BE760" i="2"/>
  <c r="BE775" i="2"/>
  <c r="BE110" i="2"/>
  <c r="BE133" i="2"/>
  <c r="BE161" i="2"/>
  <c r="BE167" i="2"/>
  <c r="BE182" i="2"/>
  <c r="BE193" i="2"/>
  <c r="BE197" i="2"/>
  <c r="BE218" i="2"/>
  <c r="BE233" i="2"/>
  <c r="BE237" i="2"/>
  <c r="BE264" i="2"/>
  <c r="BE280" i="2"/>
  <c r="BE290" i="2"/>
  <c r="BE308" i="2"/>
  <c r="BE310" i="2"/>
  <c r="BE326" i="2"/>
  <c r="BE352" i="2"/>
  <c r="BE361" i="2"/>
  <c r="BE383" i="2"/>
  <c r="BE410" i="2"/>
  <c r="BE415" i="2"/>
  <c r="BE417" i="2"/>
  <c r="BE421" i="2"/>
  <c r="BE435" i="2"/>
  <c r="BE443" i="2"/>
  <c r="BE445" i="2"/>
  <c r="BE447" i="2"/>
  <c r="BE449" i="2"/>
  <c r="BE453" i="2"/>
  <c r="BE461" i="2"/>
  <c r="BE465" i="2"/>
  <c r="BE479" i="2"/>
  <c r="BE489" i="2"/>
  <c r="BE495" i="2"/>
  <c r="BE512" i="2"/>
  <c r="BE521" i="2"/>
  <c r="BE523" i="2"/>
  <c r="BE539" i="2"/>
  <c r="BE542" i="2"/>
  <c r="BE545" i="2"/>
  <c r="BE555" i="2"/>
  <c r="BE565" i="2"/>
  <c r="BE576" i="2"/>
  <c r="BE602" i="2"/>
  <c r="BE608" i="2"/>
  <c r="BE610" i="2"/>
  <c r="BE622" i="2"/>
  <c r="BE646" i="2"/>
  <c r="BE659" i="2"/>
  <c r="BE674" i="2"/>
  <c r="BE678" i="2"/>
  <c r="BE729" i="2"/>
  <c r="BE735" i="2"/>
  <c r="BE751" i="2"/>
  <c r="BE763" i="2"/>
  <c r="BE767" i="2"/>
  <c r="BE771" i="2"/>
  <c r="F34" i="2"/>
  <c r="BA55" i="1" s="1"/>
  <c r="BA54" i="1" s="1"/>
  <c r="AW54" i="1" s="1"/>
  <c r="AK30" i="1" s="1"/>
  <c r="J34" i="2"/>
  <c r="AW55" i="1" s="1"/>
  <c r="F35" i="2"/>
  <c r="BB55" i="1"/>
  <c r="BB54" i="1" s="1"/>
  <c r="W31" i="1" s="1"/>
  <c r="F36" i="2"/>
  <c r="BC55" i="1" s="1"/>
  <c r="BC54" i="1" s="1"/>
  <c r="W32" i="1" s="1"/>
  <c r="F37" i="2"/>
  <c r="BD55" i="1"/>
  <c r="BD54" i="1" s="1"/>
  <c r="W33" i="1" s="1"/>
  <c r="R381" i="2" l="1"/>
  <c r="T381" i="2"/>
  <c r="T108" i="2"/>
  <c r="T107" i="2" s="1"/>
  <c r="R108" i="2"/>
  <c r="R107" i="2"/>
  <c r="P108" i="2"/>
  <c r="P107" i="2"/>
  <c r="AU55" i="1" s="1"/>
  <c r="AU54" i="1" s="1"/>
  <c r="BK108" i="2"/>
  <c r="BK755" i="2"/>
  <c r="J755" i="2"/>
  <c r="J83" i="2"/>
  <c r="BK381" i="2"/>
  <c r="J381" i="2"/>
  <c r="J69" i="2"/>
  <c r="AX54" i="1"/>
  <c r="W30" i="1"/>
  <c r="F33" i="2"/>
  <c r="AZ55" i="1" s="1"/>
  <c r="AZ54" i="1" s="1"/>
  <c r="W29" i="1" s="1"/>
  <c r="AY54" i="1"/>
  <c r="J33" i="2"/>
  <c r="AV55" i="1" s="1"/>
  <c r="AT55" i="1" s="1"/>
  <c r="BK107" i="2" l="1"/>
  <c r="J107" i="2" s="1"/>
  <c r="J59" i="2" s="1"/>
  <c r="J108" i="2"/>
  <c r="J60" i="2"/>
  <c r="AV54" i="1"/>
  <c r="AK29" i="1" s="1"/>
  <c r="J30" i="2" l="1"/>
  <c r="AG55" i="1"/>
  <c r="AG54" i="1"/>
  <c r="AK26" i="1" s="1"/>
  <c r="AK35" i="1" s="1"/>
  <c r="AT54" i="1"/>
  <c r="J39" i="2" l="1"/>
  <c r="AN54" i="1"/>
  <c r="AN55" i="1"/>
</calcChain>
</file>

<file path=xl/sharedStrings.xml><?xml version="1.0" encoding="utf-8"?>
<sst xmlns="http://schemas.openxmlformats.org/spreadsheetml/2006/main" count="6269" uniqueCount="1508">
  <si>
    <t>Export Komplet</t>
  </si>
  <si>
    <t>VZ</t>
  </si>
  <si>
    <t>2.0</t>
  </si>
  <si>
    <t>ZAMOK</t>
  </si>
  <si>
    <t>False</t>
  </si>
  <si>
    <t>{b5d46592-4235-49cf-bae4-d31f41895b19}</t>
  </si>
  <si>
    <t>0,01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</si>
  <si>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</si>
  <si>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</si>
  <si>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</si>
  <si>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</si>
  <si>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</si>
  <si>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</si>
  <si>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</si>
  <si>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5122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</si>
  <si>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</si>
  <si>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</si>
  <si>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5122  Klatovská nemocnice-stavební úpravy 2. NP umístění DIP a DIOP stávající budovy č. p.204</t>
  </si>
  <si>
    <t>0,1</t>
  </si>
  <si>
    <t>KSO:</t>
  </si>
  <si>
    <t/>
  </si>
  <si>
    <t>CC-CZ:</t>
  </si>
  <si>
    <t>Místo:</t>
  </si>
  <si>
    <t xml:space="preserve"> </t>
  </si>
  <si>
    <t>Datum:</t>
  </si>
  <si>
    <t>17. 4. 2022</t>
  </si>
  <si>
    <t>10</t>
  </si>
  <si>
    <t>100</t>
  </si>
  <si>
    <t>Zadavatel:</t>
  </si>
  <si>
    <t>IČ:</t>
  </si>
  <si>
    <t>Klatovská nemocnice a. s., Plzeňská 929, Klatovy</t>
  </si>
  <si>
    <t>DIČ:</t>
  </si>
  <si>
    <t>Uchazeč:</t>
  </si>
  <si>
    <t>Vyplň údaj</t>
  </si>
  <si>
    <t>True</t>
  </si>
  <si>
    <t>Projektant:</t>
  </si>
  <si>
    <t>Ing. Petr Lavička, Pražská 22, Klatovy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</si>
  <si>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</si>
  <si>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</si>
  <si>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</si>
  <si>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</si>
  <si>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</si>
  <si>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</si>
  <si>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</si>
  <si>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</si>
  <si>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</si>
  <si>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</si>
  <si>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</si>
  <si>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</si>
  <si>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</si>
  <si>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</si>
  <si>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</si>
  <si>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</si>
  <si>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</si>
  <si>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</si>
  <si>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</si>
  <si>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</si>
  <si>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</si>
  <si>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</si>
  <si>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</si>
  <si>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</si>
  <si>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</si>
  <si>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</si>
  <si>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</si>
  <si>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</si>
  <si>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</si>
  <si>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</si>
  <si>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</si>
  <si>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</si>
  <si>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</si>
  <si>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</si>
  <si>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</si>
  <si>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</si>
  <si>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</si>
  <si>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</si>
  <si>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</si>
  <si>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</si>
  <si>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</si>
  <si>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</si>
  <si>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</si>
  <si>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Stavební rpzpočet</t>
  </si>
  <si>
    <t>STA</t>
  </si>
  <si>
    <t>{b657dde7-245c-4981-9d27-cb998c15ddfc}</t>
  </si>
  <si>
    <t>2</t>
  </si>
  <si>
    <t>KRYCÍ LIST SOUPISU PRACÍ</t>
  </si>
  <si>
    <t>Objekt:</t>
  </si>
  <si>
    <t>01 - SO 01 Stavební rpzpočet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</si>
  <si>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</si>
  <si>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</si>
  <si>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</si>
  <si>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</si>
  <si>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</si>
  <si>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</si>
  <si>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</si>
  <si>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</si>
  <si>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</si>
  <si>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</si>
  <si>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</si>
  <si>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</si>
  <si>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</si>
  <si>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</si>
  <si>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</si>
  <si>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</si>
  <si>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</si>
  <si>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</si>
  <si>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</si>
  <si>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</si>
  <si>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</si>
  <si>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</si>
  <si>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</si>
  <si>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</si>
  <si>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</si>
  <si>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</si>
  <si>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</si>
  <si>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</si>
  <si>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</si>
  <si>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</si>
  <si>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</si>
  <si>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</si>
  <si>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</si>
  <si>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</si>
  <si>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</si>
  <si>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</si>
  <si>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</si>
  <si>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</si>
  <si>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</si>
  <si>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</si>
  <si>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</si>
  <si>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</si>
  <si>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</si>
  <si>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</si>
  <si>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</si>
  <si>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</si>
  <si>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</si>
  <si>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</si>
  <si>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</si>
  <si>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</si>
  <si>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115100</t>
  </si>
  <si>
    <t>Kč</t>
  </si>
  <si>
    <t>4</t>
  </si>
  <si>
    <t>254995148</t>
  </si>
  <si>
    <t>PP</t>
  </si>
  <si>
    <t>Vytýčení podzemních sítí</t>
  </si>
  <si>
    <t>132351101</t>
  </si>
  <si>
    <t>Hloubení rýh nezapažených š do 800 mm v hornině třídy těžitelnosti II skupiny 4 objem do 20 m3 strojně</t>
  </si>
  <si>
    <t>m3</t>
  </si>
  <si>
    <t>CS ÚRS 2022 01</t>
  </si>
  <si>
    <t>505929867</t>
  </si>
  <si>
    <t>Hloubení nezapažených rýh šířky do 800 mm strojně s urovnáním dna do předepsaného profilu a spádu v hornině třídy těžitelnosti II skupiny 4 do 20 m3</t>
  </si>
  <si>
    <t>Online PSC</t>
  </si>
  <si>
    <t>https://podminky.urs.cz/item/CS_URS_2022_01/132351101</t>
  </si>
  <si>
    <t>VV</t>
  </si>
  <si>
    <t>"schodiště 1"2,17*0,60*1,03+3,30*0,60*1,03+3,30*0,60*1,03+3,075*0,60*1,03</t>
  </si>
  <si>
    <t>"schodiště 2"3,29*0,60*1,03+3,34*0,60*1,03+3,30*0,60*1,03+0,90*0,20*1,03+2,20*0,60*1,03</t>
  </si>
  <si>
    <t>Součet</t>
  </si>
  <si>
    <t>3</t>
  </si>
  <si>
    <t>162751137</t>
  </si>
  <si>
    <t>Vodorovné přemístění přes 9 000 do 10000 m výkopku/sypaniny z horniny třídy těžitelnosti II skupiny 4 a 5</t>
  </si>
  <si>
    <t>-519298661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</si>
  <si>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</si>
  <si>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https://podminky.urs.cz/item/CS_URS_2022_01/162751137</t>
  </si>
  <si>
    <t>162751139</t>
  </si>
  <si>
    <t>Příplatek k vodorovnému přemístění výkopku/sypaniny z horniny třídy těžitelnosti II skupiny 4 a 5 ZKD 1000 m přes 10000 m</t>
  </si>
  <si>
    <t>-1212508235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</si>
  <si>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</si>
  <si>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https://podminky.urs.cz/item/CS_URS_2022_01/162751139</t>
  </si>
  <si>
    <t>15,00*5</t>
  </si>
  <si>
    <t>5</t>
  </si>
  <si>
    <t>171201221</t>
  </si>
  <si>
    <t>Poplatek za uložení na skládce (skládkovné) zeminy a kamení kód odpadu 17 05 04</t>
  </si>
  <si>
    <t>t</t>
  </si>
  <si>
    <t>-1596608790</t>
  </si>
  <si>
    <t>Poplatek za uložení stavebního odpadu na skládce (skládkovné) zeminy a kamení zatříděného do Katalogu odpadů pod kódem 17 05 04</t>
  </si>
  <si>
    <t>https://podminky.urs.cz/item/CS_URS_2022_01/171201221</t>
  </si>
  <si>
    <t>15,00*1,800</t>
  </si>
  <si>
    <t>Zakládání</t>
  </si>
  <si>
    <t>6</t>
  </si>
  <si>
    <t>273321611</t>
  </si>
  <si>
    <t>Základové desky ze ŽB bez zvýšených nároků na prostředí tř. C 30/37</t>
  </si>
  <si>
    <t>273475323</t>
  </si>
  <si>
    <t>Základy z betonu železového (bez výztuže) desky z betonu bez zvláštních nároků na prostředí tř. C 30/37</t>
  </si>
  <si>
    <t>https://podminky.urs.cz/item/CS_URS_2022_01/273321611</t>
  </si>
  <si>
    <t>"schodiště 1"1,50*1,555*0,40</t>
  </si>
  <si>
    <t>"schodiště 2"1,545*1,555*0,40</t>
  </si>
  <si>
    <t>7</t>
  </si>
  <si>
    <t>273351121</t>
  </si>
  <si>
    <t>Zřízení bednění základových desek</t>
  </si>
  <si>
    <t>m2</t>
  </si>
  <si>
    <t>2035355457</t>
  </si>
  <si>
    <t>Bednění základů desek zřízení</t>
  </si>
  <si>
    <t>https://podminky.urs.cz/item/CS_URS_2022_01/273351121</t>
  </si>
  <si>
    <t>"schodiště 1"(1,50+1,555)*2*0,40</t>
  </si>
  <si>
    <t>"schodiště 2"(1,545+1,555)*2*0,40</t>
  </si>
  <si>
    <t>8</t>
  </si>
  <si>
    <t>273351122</t>
  </si>
  <si>
    <t>Odstranění bednění základových desek</t>
  </si>
  <si>
    <t>374153</t>
  </si>
  <si>
    <t>Bednění základů desek odstranění</t>
  </si>
  <si>
    <t>https://podminky.urs.cz/item/CS_URS_2022_01/273351122</t>
  </si>
  <si>
    <t>4,92</t>
  </si>
  <si>
    <t>9</t>
  </si>
  <si>
    <t>273362021</t>
  </si>
  <si>
    <t>Výztuž základových desek svařovanými sítěmi Kari</t>
  </si>
  <si>
    <t>-122678204</t>
  </si>
  <si>
    <t>Výztuž základů desek ze svařovaných sítí z drátů typu KARI</t>
  </si>
  <si>
    <t>https://podminky.urs.cz/item/CS_URS_2022_01/273362021</t>
  </si>
  <si>
    <t>"schodiště 1"1,50*1,555*0,0051*1,20</t>
  </si>
  <si>
    <t>"schodiště 2"1,545*1,555*0,0051*1,20</t>
  </si>
  <si>
    <t>274321611</t>
  </si>
  <si>
    <t>Základové pasy ze ŽB bez zvýšených nároků na prostředí tř. C 30/37</t>
  </si>
  <si>
    <t>467915964</t>
  </si>
  <si>
    <t>Základy z betonu železového (bez výztuže) pasy z betonu bez zvláštních nároků na prostředí tř. C 30/37</t>
  </si>
  <si>
    <t>https://podminky.urs.cz/item/CS_URS_2022_01/274321611</t>
  </si>
  <si>
    <t>11</t>
  </si>
  <si>
    <t>274351121</t>
  </si>
  <si>
    <t>Zřízení bednění základových pasů rovného</t>
  </si>
  <si>
    <t>-565761778</t>
  </si>
  <si>
    <t>Bednění základů pasů rovné zřízení</t>
  </si>
  <si>
    <t>https://podminky.urs.cz/item/CS_URS_2022_01/274351121</t>
  </si>
  <si>
    <t>"schodiště 1"(2,17+0,60)*2*0,20+(3,30+0,60)*2*0,20+(3,30+0,60)*2*0,20+(3,075+0,60)*2*0,20</t>
  </si>
  <si>
    <t>"schodiště 2"(3,29+0,60)*2*0,20+(3,34+0,60)*2*0,20+(3,30+0,80)*2*0,20+(2,20+0,60)*2*0,20</t>
  </si>
  <si>
    <t>12</t>
  </si>
  <si>
    <t>274351122</t>
  </si>
  <si>
    <t>Odstranění bednění základových pasů rovného</t>
  </si>
  <si>
    <t>1080401091</t>
  </si>
  <si>
    <t>Bednění základů pasů rovné odstranění</t>
  </si>
  <si>
    <t>https://podminky.urs.cz/item/CS_URS_2022_01/274351122</t>
  </si>
  <si>
    <t>11,59</t>
  </si>
  <si>
    <t>13</t>
  </si>
  <si>
    <t>274361821</t>
  </si>
  <si>
    <t>Výztuž základových pasů betonářskou ocelí 10 505 (R)</t>
  </si>
  <si>
    <t>1583652962</t>
  </si>
  <si>
    <t>Výztuž základů pasů z betonářské oceli 10 505 (R) nebo BSt 500</t>
  </si>
  <si>
    <t>https://podminky.urs.cz/item/CS_URS_2022_01/274361821</t>
  </si>
  <si>
    <t>15,00*90,00*0,001</t>
  </si>
  <si>
    <t>Vodorovné konstrukce</t>
  </si>
  <si>
    <t>14</t>
  </si>
  <si>
    <t>434351141</t>
  </si>
  <si>
    <t>Zřízení bednění stupňů přímočarých schodišť</t>
  </si>
  <si>
    <t>-19386621</t>
  </si>
  <si>
    <t>Bednění stupňů betonovaných na podstupňové desce nebo na terénu půdorysně přímočarých zřízení</t>
  </si>
  <si>
    <t>https://podminky.urs.cz/item/CS_URS_2022_01/434351141</t>
  </si>
  <si>
    <t>"schodiště 1"(0,60+1,40+2,20)*0,40*2</t>
  </si>
  <si>
    <t>"schodiště 2"(0,60+1,54+0,28+1,10+0,175)*0,40*2</t>
  </si>
  <si>
    <t>434351142</t>
  </si>
  <si>
    <t>Odstranění bednění stupňů přímočarých schodišť</t>
  </si>
  <si>
    <t>2142496172</t>
  </si>
  <si>
    <t>Bednění stupňů betonovaných na podstupňové desce nebo na terénu půdorysně přímočarých odstranění</t>
  </si>
  <si>
    <t>https://podminky.urs.cz/item/CS_URS_2022_01/434351142</t>
  </si>
  <si>
    <t>Komunikace pozemní</t>
  </si>
  <si>
    <t>16</t>
  </si>
  <si>
    <t>572131112</t>
  </si>
  <si>
    <t>Vyrovnání povrchu dosavadních krytů živičnou směsí pro asfaltový koberec otevřený AKO tl přes 40 do 60 mm</t>
  </si>
  <si>
    <t>175562689</t>
  </si>
  <si>
    <t>Vyrovnání povrchu dosavadních krytů s rozprostřením hmot a zhutněním živičnou směsí pro asfaltový koberec otevřený AKO tl. přes 40 do 60 mm</t>
  </si>
  <si>
    <t>https://podminky.urs.cz/item/CS_URS_2022_01/572131112</t>
  </si>
  <si>
    <t>25,00</t>
  </si>
  <si>
    <t>17</t>
  </si>
  <si>
    <t>573211111</t>
  </si>
  <si>
    <t>Postřik živičný spojovací z asfaltu v množství 0,60 kg/m2</t>
  </si>
  <si>
    <t>-1105992904</t>
  </si>
  <si>
    <t>Postřik spojovací PS bez posypu kamenivem z asfaltu silničního, v množství 0,60 kg/m2</t>
  </si>
  <si>
    <t>https://podminky.urs.cz/item/CS_URS_2022_01/573211111</t>
  </si>
  <si>
    <t>60,00</t>
  </si>
  <si>
    <t>18</t>
  </si>
  <si>
    <t>575171111</t>
  </si>
  <si>
    <t>Vsypný makadam VM tl 80 mm</t>
  </si>
  <si>
    <t>-1174234886</t>
  </si>
  <si>
    <t>Vsypný makadam VM z kameniva hrubého drceného s rozprostřením, se vsypem z kameniva drceného obaleného asfaltem, po zhutnění tl. 80 mm</t>
  </si>
  <si>
    <t>https://podminky.urs.cz/item/CS_URS_2022_01/575171111</t>
  </si>
  <si>
    <t>75,00</t>
  </si>
  <si>
    <t>19</t>
  </si>
  <si>
    <t>576133111</t>
  </si>
  <si>
    <t>Asfaltový koberec mastixový SMA 8 (AKMJ) tl 40 mm š do 3 m</t>
  </si>
  <si>
    <t>1160298600</t>
  </si>
  <si>
    <t>Asfaltový koberec mastixový SMA 8 (AKMJ) s rozprostřením a se zhutněním v pruhu šířky do 3 m, po zhutnění tl. 40 mm</t>
  </si>
  <si>
    <t>https://podminky.urs.cz/item/CS_URS_2022_01/576133111</t>
  </si>
  <si>
    <t>"předpoklad"3,00*10,00*2</t>
  </si>
  <si>
    <t>Úpravy povrchů, podlahy a osazování výplní</t>
  </si>
  <si>
    <t>20</t>
  </si>
  <si>
    <t>611325223</t>
  </si>
  <si>
    <t>Vápenocementová štuková omítka malých ploch přes 0,25 do 1 m2 na stropech</t>
  </si>
  <si>
    <t>kus</t>
  </si>
  <si>
    <t>441008216</t>
  </si>
  <si>
    <t>Vápenocementová omítka jednotlivých malých ploch štuková na stropech, plochy jednotlivě přes 0,25 do 1 m2</t>
  </si>
  <si>
    <t>https://podminky.urs.cz/item/CS_URS_2022_01/611325223</t>
  </si>
  <si>
    <t>612142001</t>
  </si>
  <si>
    <t>Potažení vnitřních stěn sklovláknitým pletivem vtlačeným do tenkovrstvé hmoty</t>
  </si>
  <si>
    <t>320603431</t>
  </si>
  <si>
    <t>Potažení vnitřních ploch pletivem v ploše nebo pruzích, na plném podkladu sklovláknitým vtlačením do tmelu stěn</t>
  </si>
  <si>
    <t>https://podminky.urs.cz/item/CS_URS_2022_01/612142001</t>
  </si>
  <si>
    <t>"předpoklad"15,00</t>
  </si>
  <si>
    <t>22</t>
  </si>
  <si>
    <t>612325222</t>
  </si>
  <si>
    <t>Vápenocementová štuková omítka malých ploch přes 0,09 do 0,25 m2 na stěnách</t>
  </si>
  <si>
    <t>2077866442</t>
  </si>
  <si>
    <t>Vápenocementová omítka jednotlivých malých ploch štuková na stěnách, plochy jednotlivě přes 0,09 do 0,25 m2</t>
  </si>
  <si>
    <t>https://podminky.urs.cz/item/CS_URS_2022_01/612325222</t>
  </si>
  <si>
    <t>23</t>
  </si>
  <si>
    <t>612325402</t>
  </si>
  <si>
    <t>Oprava vnitřní vápenocementové hrubé omítky stěn v rozsahu plochy přes 10 do 30 %</t>
  </si>
  <si>
    <t>-607719993</t>
  </si>
  <si>
    <t>Oprava vápenocementové omítky vnitřních ploch hrubé, tloušťky do 20 mm stěn, v rozsahu opravované plochy přes 10 do 30%</t>
  </si>
  <si>
    <t>https://podminky.urs.cz/item/CS_URS_2022_01/612325402</t>
  </si>
  <si>
    <t>"m.č.22 kuchyňka"((3+2,51)*2*(3,40-1,50))*0,5</t>
  </si>
  <si>
    <t>"m.č.2.08a sklad"((5,3+3)*2*3,5)*0,5</t>
  </si>
  <si>
    <t>24</t>
  </si>
  <si>
    <t>622324111</t>
  </si>
  <si>
    <t>Škrábaná omítka vápenocementová (břízolitová) vnějších stěn nanášená ručně</t>
  </si>
  <si>
    <t>-1288067492</t>
  </si>
  <si>
    <t>Omítka vápenocementová strukturální (břízolitová) vnějších ploch nanášená ručně škrábaná stěn</t>
  </si>
  <si>
    <t>https://podminky.urs.cz/item/CS_URS_2022_01/622324111</t>
  </si>
  <si>
    <t>"ostění okna D1"(2*0,30*3,50)+1,30*0,30*2</t>
  </si>
  <si>
    <t>25</t>
  </si>
  <si>
    <t>642944121</t>
  </si>
  <si>
    <t>Osazování ocelových zárubní dodatečné pl do 2,5 m2</t>
  </si>
  <si>
    <t>1243312282</t>
  </si>
  <si>
    <t>Osazení ocelových dveřních zárubní lisovaných nebo z úhelníků dodatečně s vybetonováním prahu, plochy do 2,5 m2</t>
  </si>
  <si>
    <t>https://podminky.urs.cz/item/CS_URS_2022_01/642944121</t>
  </si>
  <si>
    <t>26</t>
  </si>
  <si>
    <t>M</t>
  </si>
  <si>
    <t>55331439</t>
  </si>
  <si>
    <t>zárubeň jednokřídlá ocelová pro dodatečnou montáž tl stěny 110-150mm rozměru 1100/1970, 2100mm (protipožární)</t>
  </si>
  <si>
    <t>-547020250</t>
  </si>
  <si>
    <t>27</t>
  </si>
  <si>
    <t>644941112</t>
  </si>
  <si>
    <t>Osazování ventilačních mřížek velikosti přes 150 x 200 do 300 x 300 mm</t>
  </si>
  <si>
    <t>-449986796</t>
  </si>
  <si>
    <t>Montáž průvětrníků nebo mřížek odvětrávacích velikosti přes 150 x 200 do 300 x 300 mm</t>
  </si>
  <si>
    <t>https://podminky.urs.cz/item/CS_URS_2022_01/644941112</t>
  </si>
  <si>
    <t>28</t>
  </si>
  <si>
    <t>55341413</t>
  </si>
  <si>
    <t>průvětrník mřížový s klapkami 300x300mm</t>
  </si>
  <si>
    <t>1675930264</t>
  </si>
  <si>
    <t>Ostatní konstrukce a práce, bourání</t>
  </si>
  <si>
    <t>29</t>
  </si>
  <si>
    <t>919735112</t>
  </si>
  <si>
    <t>Řezání stávajícího živičného krytu hl přes 50 do 100 mm</t>
  </si>
  <si>
    <t>m</t>
  </si>
  <si>
    <t>106753329</t>
  </si>
  <si>
    <t>Řezání stávajícího živičného krytu nebo podkladu hloubky přes 50 do 100 mm</t>
  </si>
  <si>
    <t>https://podminky.urs.cz/item/CS_URS_2022_01/919735112</t>
  </si>
  <si>
    <t>"schodiště 1 a 2"(3,00+10,00)*2*2</t>
  </si>
  <si>
    <t>30</t>
  </si>
  <si>
    <t>931992112</t>
  </si>
  <si>
    <t>Výplň dilatačních spár z pěnového polystyrénu tl 30 mm</t>
  </si>
  <si>
    <t>-629033339</t>
  </si>
  <si>
    <t>Výplň dilatačních spár z polystyrenu pěnového, tloušťky 30 mm</t>
  </si>
  <si>
    <t>https://podminky.urs.cz/item/CS_URS_2022_01/931992112</t>
  </si>
  <si>
    <t>3*1*2*1,08</t>
  </si>
  <si>
    <t>31</t>
  </si>
  <si>
    <t>931994132</t>
  </si>
  <si>
    <t>Těsnění dilatační spáry betonové konstrukce silikonovým tmelem do pl 4,0 cm2</t>
  </si>
  <si>
    <t>569779982</t>
  </si>
  <si>
    <t>Těsnění spáry betonové konstrukce pásy, profily, tmely tmelem silikonovým spáry dilatační do 4,0 cm2</t>
  </si>
  <si>
    <t>https://podminky.urs.cz/item/CS_URS_2022_01/931994132</t>
  </si>
  <si>
    <t>6,48</t>
  </si>
  <si>
    <t>32</t>
  </si>
  <si>
    <t>936311111</t>
  </si>
  <si>
    <t>Zabetonování potrubí ve vynechaných otvorech z betonu se zvýšenými nároky C 25/30 pl otvoru 0,25 m2</t>
  </si>
  <si>
    <t>76439528</t>
  </si>
  <si>
    <t>Zabetonování potrubí uloženého ve vynechaných otvorech ve dně nebo ve stěnách nádrží, z betonu se zvýšenými nároky na prostředí o ploše otvoru do 0,25 m2</t>
  </si>
  <si>
    <t>https://podminky.urs.cz/item/CS_URS_2022_01/936311111</t>
  </si>
  <si>
    <t>0,50</t>
  </si>
  <si>
    <t>33</t>
  </si>
  <si>
    <t>938906242</t>
  </si>
  <si>
    <t>Pročištění drenážní spojky DN 80 a 100</t>
  </si>
  <si>
    <t>989012225</t>
  </si>
  <si>
    <t>Čištění usazenin pročištění drenážní spojky svodného potrubí DN 80 a 100</t>
  </si>
  <si>
    <t>https://podminky.urs.cz/item/CS_URS_2022_01/938906242</t>
  </si>
  <si>
    <t>34</t>
  </si>
  <si>
    <t>938907149</t>
  </si>
  <si>
    <t>Příplatek za odstranění nánosu z drenážních šachtic hl přes 2 m</t>
  </si>
  <si>
    <t>-535638896</t>
  </si>
  <si>
    <t>Čištění usazenin odstranění nánosu z drenážních šachtic Příplatek k ceně za hl. přes 2 m</t>
  </si>
  <si>
    <t>https://podminky.urs.cz/item/CS_URS_2022_01/938907149</t>
  </si>
  <si>
    <t>1,24</t>
  </si>
  <si>
    <t>35</t>
  </si>
  <si>
    <t>941111121</t>
  </si>
  <si>
    <t>Montáž lešení řadového trubkového lehkého s podlahami zatížení do 200 kg/m2 š přes 0,9 do 1,2 m v do 10 m</t>
  </si>
  <si>
    <t>1743579135</t>
  </si>
  <si>
    <t>Montáž lešení řadového trubkového lehkého pracovního s podlahami s provozním zatížením tř. 3 do 200 kg/m2 šířky tř. W09 přes 0,9 do 1,2 m, výšky do 10 m</t>
  </si>
  <si>
    <t>https://podminky.urs.cz/item/CS_URS_2022_01/941111121</t>
  </si>
  <si>
    <t>(2,20+7,22+1,20*2)*6,20+(8,58+2,20+1,20*2)*6,20</t>
  </si>
  <si>
    <t>36</t>
  </si>
  <si>
    <t>941111221</t>
  </si>
  <si>
    <t>Příplatek k lešení řadovému trubkovému lehkému s podlahami š 1,2 m v 10 m za první a ZKD den použití</t>
  </si>
  <si>
    <t>48130101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</si>
  <si>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</si>
  <si>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https://podminky.urs.cz/item/CS_URS_2022_01/941111221</t>
  </si>
  <si>
    <t>155,00*60</t>
  </si>
  <si>
    <t>37</t>
  </si>
  <si>
    <t>941111821</t>
  </si>
  <si>
    <t>Demontáž lešení řadového trubkového lehkého s podlahami zatížení do 200 kg/m2 š přes 0,9 do 1,2 m v do 10 m</t>
  </si>
  <si>
    <t>368247347</t>
  </si>
  <si>
    <t>Demontáž lešení řadového trubkového lehkého pracovního s podlahami s provozním zatížením tř. 3 do 200 kg/m2 šířky tř. W09 přes 0,9 do 1,2 m, výšky do 10 m</t>
  </si>
  <si>
    <t>https://podminky.urs.cz/item/CS_URS_2022_01/941111821</t>
  </si>
  <si>
    <t>155,00</t>
  </si>
  <si>
    <t>38</t>
  </si>
  <si>
    <t>946111112</t>
  </si>
  <si>
    <t>Montáž pojízdných věží trubkových/dílcových š přes 0,6 do 0,9 m dl do 3,2 m v přes 1,5 do 2,5 m</t>
  </si>
  <si>
    <t>1407504603</t>
  </si>
  <si>
    <t>Montáž pojízdných věží trubkových nebo dílcových s maximálním zatížením podlahy do 200 kg/m2 šířky od 0,6 do 0,9 m, délky do 3,2 m, výšky přes 1,5 m do 2,5 m</t>
  </si>
  <si>
    <t>https://podminky.urs.cz/item/CS_URS_2022_01/946111112</t>
  </si>
  <si>
    <t>8*2</t>
  </si>
  <si>
    <t>39</t>
  </si>
  <si>
    <t>946111212</t>
  </si>
  <si>
    <t>Příplatek k pojízdným věžím š přes 0,6 do 0,9 m dl do 3,2 m v do 2,5 m za první a ZKD den použití</t>
  </si>
  <si>
    <t>821465901</t>
  </si>
  <si>
    <t>Montáž pojízdných věží trubkových nebo dílcových s maximálním zatížením podlahy do 200 kg/m2 Příplatek za první a každý další den použití pojízdného lešení k ceně -1112</t>
  </si>
  <si>
    <t>https://podminky.urs.cz/item/CS_URS_2022_01/946111212</t>
  </si>
  <si>
    <t>8*30*2</t>
  </si>
  <si>
    <t>40</t>
  </si>
  <si>
    <t>946111813</t>
  </si>
  <si>
    <t>Demontáž pojízdných věží trubkových/dílcových š přes 0,6 do 0,9 m dl do 3,2 m v přes 2,5 do 3,5 m</t>
  </si>
  <si>
    <t>-1196801864</t>
  </si>
  <si>
    <t>Demontáž pojízdných věží trubkových nebo dílcových s maximálním zatížením podlahy do 200 kg/m2 šířky od 0,6 do 0,9 m, délky do 3,2 m, výšky přes 2,5 m do 3,5 m</t>
  </si>
  <si>
    <t>https://podminky.urs.cz/item/CS_URS_2022_01/946111813</t>
  </si>
  <si>
    <t>41</t>
  </si>
  <si>
    <t>952901106</t>
  </si>
  <si>
    <t>Čištění budov omytí dvojitých nebo zdvojených oken nebo balkonových dveří pl přes 0,6 do 1,5 m2</t>
  </si>
  <si>
    <t>1904329404</t>
  </si>
  <si>
    <t>Čištění budov při provádění oprav a udržovacích prací oken dvojitých nebo zdvojených omytím, plochy do přes 0,6 do 1,5 m2</t>
  </si>
  <si>
    <t>https://podminky.urs.cz/item/CS_URS_2022_01/952901106</t>
  </si>
  <si>
    <t>42</t>
  </si>
  <si>
    <t>952901111</t>
  </si>
  <si>
    <t>Vyčištění budov bytové a občanské výstavby při výšce podlaží do 4 m</t>
  </si>
  <si>
    <t>41698109</t>
  </si>
  <si>
    <t>Vyčištění budov nebo objektů před předáním do užívání budov bytové nebo občanské výstavby, světlé výšky podlaží do 4 m</t>
  </si>
  <si>
    <t>https://podminky.urs.cz/item/CS_URS_2022_01/952901111</t>
  </si>
  <si>
    <t>150,00</t>
  </si>
  <si>
    <t>43</t>
  </si>
  <si>
    <t>953941611</t>
  </si>
  <si>
    <t>Osazování konzol ve zdivu cihelném</t>
  </si>
  <si>
    <t>753073475</t>
  </si>
  <si>
    <t>Osazení drobných kovových výrobků bez jejich dodání s vysekáním kapes pro upevňovací prvky se zazděním, zabetonováním nebo zalitím konzol, ve zdivu cihelném</t>
  </si>
  <si>
    <t>https://podminky.urs.cz/item/CS_URS_2022_01/953941611</t>
  </si>
  <si>
    <t>44</t>
  </si>
  <si>
    <t>953942121</t>
  </si>
  <si>
    <t>Osazování ochranných úhelníků</t>
  </si>
  <si>
    <t>1855609881</t>
  </si>
  <si>
    <t>Osazování drobných kovových předmětů se zalitím maltou cementovou, do vysekaných kapes nebo připravených otvorů ochranných úhelníků</t>
  </si>
  <si>
    <t>https://podminky.urs.cz/item/CS_URS_2022_01/953942121</t>
  </si>
  <si>
    <t>4*4</t>
  </si>
  <si>
    <t>45</t>
  </si>
  <si>
    <t>953100</t>
  </si>
  <si>
    <t>Ochranný úhelník nerez</t>
  </si>
  <si>
    <t>ks</t>
  </si>
  <si>
    <t>-1519460649</t>
  </si>
  <si>
    <t>46</t>
  </si>
  <si>
    <t>953943212</t>
  </si>
  <si>
    <t>Osazování skříně pro hasicí přístroj</t>
  </si>
  <si>
    <t>977872636</t>
  </si>
  <si>
    <t>Osazování drobných kovových předmětů kotvených do stěny skříně pro hasicí přístroj</t>
  </si>
  <si>
    <t>https://podminky.urs.cz/item/CS_URS_2022_01/953943212</t>
  </si>
  <si>
    <t>47</t>
  </si>
  <si>
    <t>44932114</t>
  </si>
  <si>
    <t>přístroj hasicí ruční práškový PG 6 LE</t>
  </si>
  <si>
    <t>-1664055504</t>
  </si>
  <si>
    <t>48</t>
  </si>
  <si>
    <t>953961214</t>
  </si>
  <si>
    <t>Kotvy chemickou patronou M 16 hl 125 mm do betonu, ŽB nebo kamene s vyvrtáním otvoru</t>
  </si>
  <si>
    <t>907628852</t>
  </si>
  <si>
    <t>Kotvy chemické s vyvrtáním otvoru do betonu, železobetonu nebo tvrdého kamene chemická patrona, velikost M 16, hloubka 125 mm</t>
  </si>
  <si>
    <t>https://podminky.urs.cz/item/CS_URS_2022_01/953961214</t>
  </si>
  <si>
    <t>2*6*4</t>
  </si>
  <si>
    <t>49</t>
  </si>
  <si>
    <t>30925009</t>
  </si>
  <si>
    <t>šroub kotevní žárový Pz pro chemické patrony M16x260mm</t>
  </si>
  <si>
    <t>832780123</t>
  </si>
  <si>
    <t>50</t>
  </si>
  <si>
    <t>30925020</t>
  </si>
  <si>
    <t>šroub kotevní žárový Pz pro chemické patrony M30x380mm</t>
  </si>
  <si>
    <t>2103922706</t>
  </si>
  <si>
    <t>51</t>
  </si>
  <si>
    <t>953961218</t>
  </si>
  <si>
    <t>Kotvy chemickou patronou M 30 hl 270 mm do betonu, ŽB nebo kamene s vyvrtáním otvoru</t>
  </si>
  <si>
    <t>1666826615</t>
  </si>
  <si>
    <t>Kotvy chemické s vyvrtáním otvoru do betonu, železobetonu nebo tvrdého kamene chemická patrona, velikost M 30, hloubka 270 mm</t>
  </si>
  <si>
    <t>https://podminky.urs.cz/item/CS_URS_2022_01/953961218</t>
  </si>
  <si>
    <t>"kotevení OK schodišť"2*11*4</t>
  </si>
  <si>
    <t>52</t>
  </si>
  <si>
    <t>961044111</t>
  </si>
  <si>
    <t>Bourání základů z betonu prostého</t>
  </si>
  <si>
    <t>-842167341</t>
  </si>
  <si>
    <t>Bourání základů z betonu prostého</t>
  </si>
  <si>
    <t>https://podminky.urs.cz/item/CS_URS_2022_01/961044111</t>
  </si>
  <si>
    <t>"odhad"1,50</t>
  </si>
  <si>
    <t>53</t>
  </si>
  <si>
    <t>962031133</t>
  </si>
  <si>
    <t>Bourání příček z cihel pálených na MVC tl do 150 mm</t>
  </si>
  <si>
    <t>-223496450</t>
  </si>
  <si>
    <t>Bourání příček z cihel, tvárnic nebo příčkovek z cihel pálených, plných nebo dutých na maltu vápennou nebo vápenocementovou, tl. do 150 mm</t>
  </si>
  <si>
    <t>https://podminky.urs.cz/item/CS_URS_2022_01/962031133</t>
  </si>
  <si>
    <t>"kuchyňka m.č.2.22"1,60*2,50</t>
  </si>
  <si>
    <t>"sklad m.č.2.08a"1,40*2,50</t>
  </si>
  <si>
    <t>54</t>
  </si>
  <si>
    <t>962032241</t>
  </si>
  <si>
    <t>Bourání zdiva z cihel pálených nebo vápenopískových na MC přes 1 m3</t>
  </si>
  <si>
    <t>-141750716</t>
  </si>
  <si>
    <t>Bourání zdiva nadzákladového z cihel nebo tvárnic z cihel pálených nebo vápenopískových, na maltu cementovou, objemu přes 1 m3</t>
  </si>
  <si>
    <t>https://podminky.urs.cz/item/CS_URS_2022_01/962032241</t>
  </si>
  <si>
    <t>(2*3,3*0,2*0,65)*2</t>
  </si>
  <si>
    <t>(1,2*0,65*1,1)*2</t>
  </si>
  <si>
    <t>55</t>
  </si>
  <si>
    <t>967031142</t>
  </si>
  <si>
    <t>Přisekání rovných ostění v cihelném zdivu na MC</t>
  </si>
  <si>
    <t>213037044</t>
  </si>
  <si>
    <t>Přisekání (špicování) plošné nebo rovných ostění zdiva z cihel pálených rovných ostění, bez odstupu, po hrubém vybourání otvorů, na maltu cementovou</t>
  </si>
  <si>
    <t>https://podminky.urs.cz/item/CS_URS_2022_01/967031142</t>
  </si>
  <si>
    <t>2*3,30*2*0,65</t>
  </si>
  <si>
    <t>56</t>
  </si>
  <si>
    <t>967042714</t>
  </si>
  <si>
    <t>Odsekání zdiva z kamene nebo betonu plošné tl do 300 mm</t>
  </si>
  <si>
    <t>1260408022</t>
  </si>
  <si>
    <t>Odsekání zdiva z kamene nebo betonu plošné, tl. do 300 mm</t>
  </si>
  <si>
    <t>https://podminky.urs.cz/item/CS_URS_2022_01/967042714</t>
  </si>
  <si>
    <t>3,3*2*2*0,75</t>
  </si>
  <si>
    <t>57</t>
  </si>
  <si>
    <t>971035661</t>
  </si>
  <si>
    <t>Vybourání otvorů ve zdivu cihelném pl do 4 m2 na MC tl do 600 mm</t>
  </si>
  <si>
    <t>136407330</t>
  </si>
  <si>
    <t>Vybourání otvorů ve zdivu základovém nebo nadzákladovém z cihel, tvárnic, příčkovek z cihel pálených na maltu cementovou plochy do 4 m2, tl. do 600 mm</t>
  </si>
  <si>
    <t>https://podminky.urs.cz/item/CS_URS_2022_01/971035661</t>
  </si>
  <si>
    <t>(2*3,30*0,20*0,65)*2</t>
  </si>
  <si>
    <t>(1,20*0,65*1,10)*2</t>
  </si>
  <si>
    <t>58</t>
  </si>
  <si>
    <t>977211123</t>
  </si>
  <si>
    <t>Řezání stěnovou pilou kcí z cihel nebo tvárnic hl přes 350 do 420 mm</t>
  </si>
  <si>
    <t>1697304224</t>
  </si>
  <si>
    <t>Řezání konstrukcí stěnovou pilou z cihel nebo tvárnic hloubka řezu přes 350 do 420 mm</t>
  </si>
  <si>
    <t>https://podminky.urs.cz/item/CS_URS_2022_01/977211123</t>
  </si>
  <si>
    <t>3,30*2</t>
  </si>
  <si>
    <t>59</t>
  </si>
  <si>
    <t>978059541</t>
  </si>
  <si>
    <t>Odsekání a odebrání obkladů stěn z vnitřních obkládaček plochy přes 1 m2</t>
  </si>
  <si>
    <t>111432365</t>
  </si>
  <si>
    <t>Odsekání obkladů stěn včetně otlučení podkladní omítky až na zdivo z obkládaček vnitřních, z jakýchkoliv materiálů, plochy přes 1 m2</t>
  </si>
  <si>
    <t>https://podminky.urs.cz/item/CS_URS_2022_01/978059541</t>
  </si>
  <si>
    <t>12,50+2,50+2,50</t>
  </si>
  <si>
    <t>997</t>
  </si>
  <si>
    <t>Přesun sutě</t>
  </si>
  <si>
    <t>60</t>
  </si>
  <si>
    <t>997002611</t>
  </si>
  <si>
    <t>Nakládání suti a vybouraných hmot</t>
  </si>
  <si>
    <t>393439817</t>
  </si>
  <si>
    <t>Nakládání suti a vybouraných hmot na dopravní prostředek pro vodorovné přemístění</t>
  </si>
  <si>
    <t>https://podminky.urs.cz/item/CS_URS_2022_01/997002611</t>
  </si>
  <si>
    <t>61</t>
  </si>
  <si>
    <t>997013212</t>
  </si>
  <si>
    <t>Vnitrostaveništní doprava suti a vybouraných hmot pro budovy v přes 6 do 9 m ručně</t>
  </si>
  <si>
    <t>298031262</t>
  </si>
  <si>
    <t>Vnitrostaveništní doprava suti a vybouraných hmot vodorovně do 50 m svisle ručně pro budovy a haly výšky přes 6 do 9 m</t>
  </si>
  <si>
    <t>https://podminky.urs.cz/item/CS_URS_2022_01/997013212</t>
  </si>
  <si>
    <t>62</t>
  </si>
  <si>
    <t>997013501</t>
  </si>
  <si>
    <t>Odvoz suti a vybouraných hmot na skládku nebo meziskládku do 1 km se složením</t>
  </si>
  <si>
    <t>1733838123</t>
  </si>
  <si>
    <t>Odvoz suti a vybouraných hmot na skládku nebo meziskládku se složením, na vzdálenost do 1 km</t>
  </si>
  <si>
    <t>https://podminky.urs.cz/item/CS_URS_2022_01/997013501</t>
  </si>
  <si>
    <t>63</t>
  </si>
  <si>
    <t>997013509</t>
  </si>
  <si>
    <t>Příplatek k odvozu suti a vybouraných hmot na skládku ZKD 1 km přes 1 km</t>
  </si>
  <si>
    <t>306233397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</si>
  <si>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</si>
  <si>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</si>
  <si>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28,54*5</t>
  </si>
  <si>
    <t>64</t>
  </si>
  <si>
    <t>997013631</t>
  </si>
  <si>
    <t>Poplatek za uložení na skládce (skládkovné) stavebního odpadu směsného kód odpadu 17 09 04</t>
  </si>
  <si>
    <t>-1427501137</t>
  </si>
  <si>
    <t>Poplatek za uložení stavebního odpadu na skládce (skládkovné) směsného stavebního a demoličního zatříděného do Katalogu odpadů pod kódem 17 09 04</t>
  </si>
  <si>
    <t>https://podminky.urs.cz/item/CS_URS_2022_01/997013631</t>
  </si>
  <si>
    <t>998</t>
  </si>
  <si>
    <t>Přesun hmot</t>
  </si>
  <si>
    <t>65</t>
  </si>
  <si>
    <t>998018002</t>
  </si>
  <si>
    <t>Přesun hmot ruční pro budovy v přes 6 do 12 m</t>
  </si>
  <si>
    <t>-496347303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</si>
  <si>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</si>
  <si>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https://podminky.urs.cz/item/CS_URS_2022_01/998018002</t>
  </si>
  <si>
    <t>PSV</t>
  </si>
  <si>
    <t>Práce a dodávky PSV</t>
  </si>
  <si>
    <t>723</t>
  </si>
  <si>
    <t>Zdravotechnika - vnitřní plynovod</t>
  </si>
  <si>
    <t>67</t>
  </si>
  <si>
    <t>723231167</t>
  </si>
  <si>
    <t>Kohout kulový přímý G 2" PN 42 do 185°C plnoprůtokový vnitřní závit těžká řada</t>
  </si>
  <si>
    <t>Ú ÚRS 2022 01</t>
  </si>
  <si>
    <t>-64989034</t>
  </si>
  <si>
    <t>https://podminky.urs.cz/item/CS_URS_2022_01/723231167</t>
  </si>
  <si>
    <t>68</t>
  </si>
  <si>
    <t>723.001</t>
  </si>
  <si>
    <t>Přemístění stávající plynoměrné skříně</t>
  </si>
  <si>
    <t>203200473</t>
  </si>
  <si>
    <t>69</t>
  </si>
  <si>
    <t>723.003</t>
  </si>
  <si>
    <t>Zazdění otvoru po demontáži stávající plynoměrné skříně</t>
  </si>
  <si>
    <t>-1267388825</t>
  </si>
  <si>
    <t>70</t>
  </si>
  <si>
    <t>723160336</t>
  </si>
  <si>
    <t>Rozpěrka přípojek plynoměru G 6/4"</t>
  </si>
  <si>
    <t>soubor</t>
  </si>
  <si>
    <t>CÚ ÚRS 2022 01</t>
  </si>
  <si>
    <t>-930883274</t>
  </si>
  <si>
    <t>https://podminky.urs.cz/item/CS_URS_2022_01/723160336</t>
  </si>
  <si>
    <t>71</t>
  </si>
  <si>
    <t>723150368</t>
  </si>
  <si>
    <t>Chránička D 76x3,2 mm</t>
  </si>
  <si>
    <t>1444477226</t>
  </si>
  <si>
    <t>https://podminky.urs.cz/item/CS_URS_2022_01/723150368</t>
  </si>
  <si>
    <t>72</t>
  </si>
  <si>
    <t>723181026</t>
  </si>
  <si>
    <t>Potrubí měděné tvrdé spojované lisováním D 42x1,5 mm</t>
  </si>
  <si>
    <t>-895629838</t>
  </si>
  <si>
    <t>https://podminky.urs.cz/item/CS_URS_2022_01/723181026</t>
  </si>
  <si>
    <t>73</t>
  </si>
  <si>
    <t>998723101</t>
  </si>
  <si>
    <t>Přesun hmot tonážní pro vnitřní plynovod v objektech v do 6 m</t>
  </si>
  <si>
    <t>-1922322461</t>
  </si>
  <si>
    <t>https://podminky.urs.cz/item/CS_URS_2022_01/998723101</t>
  </si>
  <si>
    <t>74</t>
  </si>
  <si>
    <t>723160806</t>
  </si>
  <si>
    <t>Demontáž přípojka k plynoměru na závit bez ochozu G 6/4</t>
  </si>
  <si>
    <t>pár</t>
  </si>
  <si>
    <t>696476955</t>
  </si>
  <si>
    <t>https://podminky.urs.cz/item/CS_URS_2022_01/723160806</t>
  </si>
  <si>
    <t>75</t>
  </si>
  <si>
    <t>723160833</t>
  </si>
  <si>
    <t>Demontáž rozpěrky k plynoměru G 6/4</t>
  </si>
  <si>
    <t>524247758</t>
  </si>
  <si>
    <t>https://podminky.urs.cz/item/CS_URS_2022_01/723160833</t>
  </si>
  <si>
    <t>76</t>
  </si>
  <si>
    <t>723260801</t>
  </si>
  <si>
    <t>Demontáž plynoměrů G 16 max. průtok do 25 m3/hod.</t>
  </si>
  <si>
    <t>CÚ ÚRS 2022 01Í</t>
  </si>
  <si>
    <t>-594320479</t>
  </si>
  <si>
    <t>77</t>
  </si>
  <si>
    <t>723290821</t>
  </si>
  <si>
    <t>Přemístění vnitrostaveništní demontovaných hmot pro vnitřní plynovod v objektech výšky do 6 m</t>
  </si>
  <si>
    <t>-1415821586</t>
  </si>
  <si>
    <t>https://podminky.urs.cz/item/CS_URS_2022_01/723290821</t>
  </si>
  <si>
    <t>78</t>
  </si>
  <si>
    <t>723.005</t>
  </si>
  <si>
    <t>Ekologická likvidace demontovaných zařízení</t>
  </si>
  <si>
    <t>-506739443</t>
  </si>
  <si>
    <t>79</t>
  </si>
  <si>
    <t>M012</t>
  </si>
  <si>
    <t>Revize plynového spotřebiče - předpoklad stávající</t>
  </si>
  <si>
    <t>1678713092</t>
  </si>
  <si>
    <t>80</t>
  </si>
  <si>
    <t>M011</t>
  </si>
  <si>
    <t>Revize spalinových cest - předpoklad stávající</t>
  </si>
  <si>
    <t>434514970</t>
  </si>
  <si>
    <t>81</t>
  </si>
  <si>
    <t>M013</t>
  </si>
  <si>
    <t>Stavební výpomoci (prostupy)</t>
  </si>
  <si>
    <t>h</t>
  </si>
  <si>
    <t>-809687905</t>
  </si>
  <si>
    <t>82</t>
  </si>
  <si>
    <t>M014</t>
  </si>
  <si>
    <t>Doprava, přesun hmot</t>
  </si>
  <si>
    <t>1157137420</t>
  </si>
  <si>
    <t>83</t>
  </si>
  <si>
    <t>M015</t>
  </si>
  <si>
    <t>Pomocné ocelové konstrukce</t>
  </si>
  <si>
    <t>kg</t>
  </si>
  <si>
    <t>-2076248213</t>
  </si>
  <si>
    <t>84</t>
  </si>
  <si>
    <t>M017</t>
  </si>
  <si>
    <t>Montážní a spotřební materiál</t>
  </si>
  <si>
    <t>536716546</t>
  </si>
  <si>
    <t>85</t>
  </si>
  <si>
    <t>M021</t>
  </si>
  <si>
    <t>Tlaková zkouška plynovodu</t>
  </si>
  <si>
    <t>-1185666295</t>
  </si>
  <si>
    <t>86</t>
  </si>
  <si>
    <t>M022</t>
  </si>
  <si>
    <t>Revize plynovodu</t>
  </si>
  <si>
    <t>1528735209</t>
  </si>
  <si>
    <t>87</t>
  </si>
  <si>
    <t>M001</t>
  </si>
  <si>
    <t>Dno klenuté DN 65 VTL 76, 1x4</t>
  </si>
  <si>
    <t>-408233283</t>
  </si>
  <si>
    <t>88</t>
  </si>
  <si>
    <t>M002</t>
  </si>
  <si>
    <t>PE elektrospojka SDR11 dn63</t>
  </si>
  <si>
    <t>536169186</t>
  </si>
  <si>
    <t>89</t>
  </si>
  <si>
    <t>M003</t>
  </si>
  <si>
    <t>PE elektrokoleno 90° SDR11 dn63</t>
  </si>
  <si>
    <t>385531739</t>
  </si>
  <si>
    <t>90</t>
  </si>
  <si>
    <t>M004</t>
  </si>
  <si>
    <t>Hrdlo BALON PN 16 DN 65-150 FHS</t>
  </si>
  <si>
    <t>-2036412951</t>
  </si>
  <si>
    <t>91</t>
  </si>
  <si>
    <t>M005</t>
  </si>
  <si>
    <t>Trubka ochran. PE HD 90x3,5</t>
  </si>
  <si>
    <t>1971792985</t>
  </si>
  <si>
    <t>92</t>
  </si>
  <si>
    <t>M006</t>
  </si>
  <si>
    <t>Zátka CK 290-2"</t>
  </si>
  <si>
    <t>1272860121</t>
  </si>
  <si>
    <t>93</t>
  </si>
  <si>
    <t>M007</t>
  </si>
  <si>
    <t>Kohout kul. 2" vnitř.-vnitř. páka</t>
  </si>
  <si>
    <t>1234472607</t>
  </si>
  <si>
    <t>94</t>
  </si>
  <si>
    <t>M008</t>
  </si>
  <si>
    <t>Pás sítěný S 34 cm žlutý á=100 m</t>
  </si>
  <si>
    <t>121407378</t>
  </si>
  <si>
    <t>95</t>
  </si>
  <si>
    <t>M009</t>
  </si>
  <si>
    <t>Vodič CYY 2,5</t>
  </si>
  <si>
    <t>-1715495149</t>
  </si>
  <si>
    <t>96</t>
  </si>
  <si>
    <t>M010</t>
  </si>
  <si>
    <t>Přechod ocel. trub. přímý PN16 DN 65/50</t>
  </si>
  <si>
    <t>188252190</t>
  </si>
  <si>
    <t>97</t>
  </si>
  <si>
    <t>M018</t>
  </si>
  <si>
    <t>Trubka RC s ochranným pláštěm DN 63</t>
  </si>
  <si>
    <t>-320150770</t>
  </si>
  <si>
    <t>98</t>
  </si>
  <si>
    <t>M019</t>
  </si>
  <si>
    <t>Přechod vár RC/OCEL DN 63/60 SDR11</t>
  </si>
  <si>
    <t>644098941</t>
  </si>
  <si>
    <t>99</t>
  </si>
  <si>
    <t>M020</t>
  </si>
  <si>
    <t>Páska petrolat-Inover T-Wax 50 mmx10 m</t>
  </si>
  <si>
    <t>-1267946160</t>
  </si>
  <si>
    <t>M023</t>
  </si>
  <si>
    <t>1395103404</t>
  </si>
  <si>
    <t>101</t>
  </si>
  <si>
    <t>M024</t>
  </si>
  <si>
    <t>Páska krycí-Inover E-Wax 50 mmx20 m</t>
  </si>
  <si>
    <t>-323737653</t>
  </si>
  <si>
    <t>102</t>
  </si>
  <si>
    <t>M025</t>
  </si>
  <si>
    <t>Čas strávený na cestě montéři, technik</t>
  </si>
  <si>
    <t>-1366893356</t>
  </si>
  <si>
    <t>103</t>
  </si>
  <si>
    <t>M026</t>
  </si>
  <si>
    <t>Geodetické zaměření</t>
  </si>
  <si>
    <t>jv</t>
  </si>
  <si>
    <t>1070301826</t>
  </si>
  <si>
    <t>104</t>
  </si>
  <si>
    <t>M027</t>
  </si>
  <si>
    <t>Přesuvka Schuck SMU-1 DN 65/76, 1PN16</t>
  </si>
  <si>
    <t>-1682191787</t>
  </si>
  <si>
    <t>105</t>
  </si>
  <si>
    <t>M028</t>
  </si>
  <si>
    <t>Osobní vozidla technik</t>
  </si>
  <si>
    <t>km</t>
  </si>
  <si>
    <t>-1039928524</t>
  </si>
  <si>
    <t>106</t>
  </si>
  <si>
    <t>M029</t>
  </si>
  <si>
    <t>Montážní a terénní vozidla montéři</t>
  </si>
  <si>
    <t>-460011033</t>
  </si>
  <si>
    <t>107</t>
  </si>
  <si>
    <t>M030</t>
  </si>
  <si>
    <t>Montážní práce montéři</t>
  </si>
  <si>
    <t>278973974</t>
  </si>
  <si>
    <t>108</t>
  </si>
  <si>
    <t>M031</t>
  </si>
  <si>
    <t>Uzavírání potr. 1ks ruč. balonu s navrt. so</t>
  </si>
  <si>
    <t>1204730335</t>
  </si>
  <si>
    <t>109</t>
  </si>
  <si>
    <t>M032</t>
  </si>
  <si>
    <t>Vedoucí akce - technik</t>
  </si>
  <si>
    <t>1232729865</t>
  </si>
  <si>
    <t>110</t>
  </si>
  <si>
    <t>M033</t>
  </si>
  <si>
    <t>Přechodka RC závit 63x2", odvzduš., 2m, och</t>
  </si>
  <si>
    <t>-1156049774</t>
  </si>
  <si>
    <t>111</t>
  </si>
  <si>
    <t>M034</t>
  </si>
  <si>
    <t>Držák přechodky Tezap pro DN 50, 63</t>
  </si>
  <si>
    <t>1438921811</t>
  </si>
  <si>
    <t>112</t>
  </si>
  <si>
    <t>M035</t>
  </si>
  <si>
    <t>Geometrický plán</t>
  </si>
  <si>
    <t>1608991457</t>
  </si>
  <si>
    <t>113</t>
  </si>
  <si>
    <t>M036</t>
  </si>
  <si>
    <t>Trubka PE100 DN 63x5,7, 6m SDR11</t>
  </si>
  <si>
    <t>-218712129</t>
  </si>
  <si>
    <t>114</t>
  </si>
  <si>
    <t>M037</t>
  </si>
  <si>
    <t>PE elektrospojka SDR11 DN63</t>
  </si>
  <si>
    <t>1196691220</t>
  </si>
  <si>
    <t>115</t>
  </si>
  <si>
    <t>M038</t>
  </si>
  <si>
    <t>PE elektrokoleno 90° SDR11 DN63</t>
  </si>
  <si>
    <t>1496177242</t>
  </si>
  <si>
    <t>116</t>
  </si>
  <si>
    <t>M039</t>
  </si>
  <si>
    <t>Fólie výstražná perforovaná "POZOR PLYN"</t>
  </si>
  <si>
    <t>385253628</t>
  </si>
  <si>
    <t>117</t>
  </si>
  <si>
    <t>M040</t>
  </si>
  <si>
    <t>-169251416</t>
  </si>
  <si>
    <t>118</t>
  </si>
  <si>
    <t>M041 M042 M043 M044</t>
  </si>
  <si>
    <t>kpl</t>
  </si>
  <si>
    <t>-1348199740</t>
  </si>
  <si>
    <t>119</t>
  </si>
  <si>
    <t>M042</t>
  </si>
  <si>
    <t>Revize</t>
  </si>
  <si>
    <t>683321398</t>
  </si>
  <si>
    <t>120</t>
  </si>
  <si>
    <t>M043</t>
  </si>
  <si>
    <t>Vytyčení stávajících sítí</t>
  </si>
  <si>
    <t>-882914552</t>
  </si>
  <si>
    <t>121</t>
  </si>
  <si>
    <t>M044</t>
  </si>
  <si>
    <t>Tlaková zkouška</t>
  </si>
  <si>
    <t>-786486428</t>
  </si>
  <si>
    <t>733</t>
  </si>
  <si>
    <t>Ústřední vytápění - rozvodné potrubí</t>
  </si>
  <si>
    <t>122</t>
  </si>
  <si>
    <t>733191816</t>
  </si>
  <si>
    <t>Odřezání držáku potrubí třmenového D do 44,5 bez demontáže podpěr, konzol nebo výložníků</t>
  </si>
  <si>
    <t>-2126607776</t>
  </si>
  <si>
    <t>Demontáž příslušenství potrubí odřezání třmenových držáků bez demontáže podpěr, konzol nebo výložníků Ø do 44,5</t>
  </si>
  <si>
    <t>https://podminky.urs.cz/item/CS_URS_2022_01/733191816</t>
  </si>
  <si>
    <t>123</t>
  </si>
  <si>
    <t>733191924</t>
  </si>
  <si>
    <t>Navaření odbočky na potrubí ocelové závitové DN 20</t>
  </si>
  <si>
    <t>1997847995</t>
  </si>
  <si>
    <t>Opravy rozvodů potrubí z trubek ocelových závitových normálních i zesílených navaření odbočky na stávající potrubí, odbočka DN 20</t>
  </si>
  <si>
    <t>https://podminky.urs.cz/item/CS_URS_2022_01/733191924</t>
  </si>
  <si>
    <t>124</t>
  </si>
  <si>
    <t>733192910</t>
  </si>
  <si>
    <t>Montáž potrubí ocelového hladkého při opravě D 22</t>
  </si>
  <si>
    <t>1943570569</t>
  </si>
  <si>
    <t>Opravy rozvodů potrubí z trubek ocelových hladkých montáž Ø 22</t>
  </si>
  <si>
    <t>https://podminky.urs.cz/item/CS_URS_2022_01/733192910</t>
  </si>
  <si>
    <t>2*4*2</t>
  </si>
  <si>
    <t>125</t>
  </si>
  <si>
    <t>14011010</t>
  </si>
  <si>
    <t>trubka ocelová bezešvá hladká jakost 11 353 22x2,6mm</t>
  </si>
  <si>
    <t>-284457653</t>
  </si>
  <si>
    <t>126</t>
  </si>
  <si>
    <t>998733202</t>
  </si>
  <si>
    <t>Přesun hmot procentní pro rozvody potrubí v objektech v přes 6 do 12 m</t>
  </si>
  <si>
    <t>%</t>
  </si>
  <si>
    <t>-1975377634</t>
  </si>
  <si>
    <t>Přesun hmot pro rozvody potrubí stanovený procentní sazbou z ceny vodorovná dopravní vzdálenost do 50 m v objektech výšky přes 6 do 12 m</t>
  </si>
  <si>
    <t>https://podminky.urs.cz/item/CS_URS_2022_01/998733202</t>
  </si>
  <si>
    <t>734</t>
  </si>
  <si>
    <t>Ústřední vytápění - armatury</t>
  </si>
  <si>
    <t>127</t>
  </si>
  <si>
    <t>734209114</t>
  </si>
  <si>
    <t>Montáž armatury závitové s dvěma závity G 3/4</t>
  </si>
  <si>
    <t>26217952</t>
  </si>
  <si>
    <t>Montáž závitových armatur se 2 závity G 3/4 (DN 20)</t>
  </si>
  <si>
    <t>https://podminky.urs.cz/item/CS_URS_2022_01/734209114</t>
  </si>
  <si>
    <t>128</t>
  </si>
  <si>
    <t>55121198</t>
  </si>
  <si>
    <t>závitový zpětný ventil 3/4"</t>
  </si>
  <si>
    <t>706199862</t>
  </si>
  <si>
    <t>129</t>
  </si>
  <si>
    <t>734221531</t>
  </si>
  <si>
    <t>Ventil závitový termostatický rohový jednoregulační G 3/8 PN 16 do 110°C bez hlavice ovládání</t>
  </si>
  <si>
    <t>-1015830240</t>
  </si>
  <si>
    <t>Ventily regulační závitové termostatické, bez hlavice ovládání PN 16 do 110°C rohové jednoregulační G 3/8</t>
  </si>
  <si>
    <t>https://podminky.urs.cz/item/CS_URS_2022_01/734221531</t>
  </si>
  <si>
    <t>130</t>
  </si>
  <si>
    <t>734221533</t>
  </si>
  <si>
    <t>Ventil závitový termostatický rohový jednoregulační G 3/4 PN 16 do 110°C bez hlavice ovládání</t>
  </si>
  <si>
    <t>-1302996292</t>
  </si>
  <si>
    <t>Ventily regulační závitové termostatické, bez hlavice ovládání PN 16 do 110°C rohové jednoregulační G 3/4</t>
  </si>
  <si>
    <t>https://podminky.urs.cz/item/CS_URS_2022_01/734221533</t>
  </si>
  <si>
    <t>131</t>
  </si>
  <si>
    <t>998734202</t>
  </si>
  <si>
    <t>Přesun hmot procentní pro armatury v objektech v přes 6 do 12 m</t>
  </si>
  <si>
    <t>-1163282137</t>
  </si>
  <si>
    <t>Přesun hmot pro armatury stanovený procentní sazbou (%) z ceny vodorovná dopravní vzdálenost do 50 m v objektech výšky přes 6 do 12 m</t>
  </si>
  <si>
    <t>https://podminky.urs.cz/item/CS_URS_2022_01/998734202</t>
  </si>
  <si>
    <t>735</t>
  </si>
  <si>
    <t>Ústřední vytápění - otopná tělesa</t>
  </si>
  <si>
    <t>132</t>
  </si>
  <si>
    <t>735110914</t>
  </si>
  <si>
    <t>Stažení otopného tělesa</t>
  </si>
  <si>
    <t>-1115204476</t>
  </si>
  <si>
    <t>Opravy otopných těles článkových litinových stažení otopného tělesa</t>
  </si>
  <si>
    <t>https://podminky.urs.cz/item/CS_URS_2022_01/735110914</t>
  </si>
  <si>
    <t>133</t>
  </si>
  <si>
    <t>735111810</t>
  </si>
  <si>
    <t>Demontáž otopného tělesa litinového článkového</t>
  </si>
  <si>
    <t>832062391</t>
  </si>
  <si>
    <t>Demontáž otopných těles litinových článkových</t>
  </si>
  <si>
    <t>https://podminky.urs.cz/item/CS_URS_2022_01/735111810</t>
  </si>
  <si>
    <t>134</t>
  </si>
  <si>
    <t>735117110</t>
  </si>
  <si>
    <t>Odpojení a připojení otopného tělesa litinového po nátěru</t>
  </si>
  <si>
    <t>714515461</t>
  </si>
  <si>
    <t>Otopná tělesa litinová článková se základním nátěrem výkon 88-136,1 W/článek odpojení a připojení po nátěru</t>
  </si>
  <si>
    <t>https://podminky.urs.cz/item/CS_URS_2022_01/735117110</t>
  </si>
  <si>
    <t>135</t>
  </si>
  <si>
    <t>735151216</t>
  </si>
  <si>
    <t>Otopné těleso panelové jednodeskové 1 přídavná přestupní plocha výška/délka 300/900 mm výkon 494 W</t>
  </si>
  <si>
    <t>1880104262</t>
  </si>
  <si>
    <t>Otopná tělesa panelová jednodesková PN 1,0 MPa, T do 110°C s jednou přídavnou přestupní plochou výšky tělesa 300 mm stavební délky / výkonu 900 mm / 494 W</t>
  </si>
  <si>
    <t>https://podminky.urs.cz/item/CS_URS_2022_01/735151216</t>
  </si>
  <si>
    <t>136</t>
  </si>
  <si>
    <t>735191905</t>
  </si>
  <si>
    <t>Odvzdušnění otopných těles</t>
  </si>
  <si>
    <t>-1014897186</t>
  </si>
  <si>
    <t>Ostatní opravy otopných těles odvzdušnění tělesa</t>
  </si>
  <si>
    <t>https://podminky.urs.cz/item/CS_URS_2022_01/735191905</t>
  </si>
  <si>
    <t>137</t>
  </si>
  <si>
    <t>735192921</t>
  </si>
  <si>
    <t>Zpětná montáž otopného tělesa panelového jednořadého do 1500 mm</t>
  </si>
  <si>
    <t>-1864278611</t>
  </si>
  <si>
    <t>Ostatní opravy otopných těles zpětná montáž otopných těles panelových jednořadých do 1500 mm</t>
  </si>
  <si>
    <t>https://podminky.urs.cz/item/CS_URS_2022_01/735192921</t>
  </si>
  <si>
    <t>138</t>
  </si>
  <si>
    <t>998735202</t>
  </si>
  <si>
    <t>Přesun hmot procentní pro otopná tělesa v objektech v přes 6 do 12 m</t>
  </si>
  <si>
    <t>-383404755</t>
  </si>
  <si>
    <t>Přesun hmot pro otopná tělesa stanovený procentní sazbou (%) z ceny vodorovná dopravní vzdálenost do 50 m v objektech výšky přes 6 do 12 m</t>
  </si>
  <si>
    <t>https://podminky.urs.cz/item/CS_URS_2022_01/998735202</t>
  </si>
  <si>
    <t>741</t>
  </si>
  <si>
    <t>Elektroinstalace - silnoproud</t>
  </si>
  <si>
    <t>139</t>
  </si>
  <si>
    <t>741100</t>
  </si>
  <si>
    <t>Dodávka a montáž nouzové osvětlení na bateky</t>
  </si>
  <si>
    <t>1781010747</t>
  </si>
  <si>
    <t>140</t>
  </si>
  <si>
    <t>741410021</t>
  </si>
  <si>
    <t>Montáž vodič uzemňovací pásek průřezu do 120 mm2 v městské zástavbě v zemi</t>
  </si>
  <si>
    <t>-1270840196</t>
  </si>
  <si>
    <t>Montáž uzemňovacího vedení s upevněním, propojením a připojením pomocí svorek v zemi s izolací spojů pásku průřezu do 120 mm2 v městské zástavbě</t>
  </si>
  <si>
    <t>https://podminky.urs.cz/item/CS_URS_2022_01/741410021</t>
  </si>
  <si>
    <t>4*2*2+30,00*2</t>
  </si>
  <si>
    <t>141</t>
  </si>
  <si>
    <t>35442064</t>
  </si>
  <si>
    <t>pás zemnící 20x3mm FeZn</t>
  </si>
  <si>
    <t>-769013272</t>
  </si>
  <si>
    <t>76,00*0,942</t>
  </si>
  <si>
    <t>71,59*1,1 'Přepočtené koeficientem množství</t>
  </si>
  <si>
    <t>142</t>
  </si>
  <si>
    <t>741420021</t>
  </si>
  <si>
    <t>Montáž svorka hromosvodná se 2 šrouby</t>
  </si>
  <si>
    <t>83295835</t>
  </si>
  <si>
    <t>Montáž hromosvodného vedení svorek se 2 šrouby</t>
  </si>
  <si>
    <t>https://podminky.urs.cz/item/CS_URS_2022_01/741420021</t>
  </si>
  <si>
    <t>12*2</t>
  </si>
  <si>
    <t>143</t>
  </si>
  <si>
    <t>35441885</t>
  </si>
  <si>
    <t>svorka spojovací pro lano D 8-10mm</t>
  </si>
  <si>
    <t>-1465814903</t>
  </si>
  <si>
    <t>144</t>
  </si>
  <si>
    <t>741420083</t>
  </si>
  <si>
    <t>Montáž vedení hromosvodné-štítek k označení svodu</t>
  </si>
  <si>
    <t>-297332442</t>
  </si>
  <si>
    <t>Montáž hromosvodného vedení doplňků štítků k označení svodů</t>
  </si>
  <si>
    <t>https://podminky.urs.cz/item/CS_URS_2022_01/741420083</t>
  </si>
  <si>
    <t>145</t>
  </si>
  <si>
    <t>35442110</t>
  </si>
  <si>
    <t>štítek plastový - čísla svodů</t>
  </si>
  <si>
    <t>1587874332</t>
  </si>
  <si>
    <t>146</t>
  </si>
  <si>
    <t>741854911</t>
  </si>
  <si>
    <t>Změření zemního odporu zkušební svorky</t>
  </si>
  <si>
    <t>-1036935799</t>
  </si>
  <si>
    <t>Kontrola a zjištění stavu vedení změření zemního odporu s demontáží proměřením a opětovným smontováním svorky zkušební svorky</t>
  </si>
  <si>
    <t>https://podminky.urs.cz/item/CS_URS_2022_01/741854911</t>
  </si>
  <si>
    <t>764</t>
  </si>
  <si>
    <t>Konstrukce klempířské</t>
  </si>
  <si>
    <t>147</t>
  </si>
  <si>
    <t>764002851</t>
  </si>
  <si>
    <t>Demontáž oplechování parapetů do suti</t>
  </si>
  <si>
    <t>67218234</t>
  </si>
  <si>
    <t>Demontáž klempířských konstrukcí oplechování parapetů do suti</t>
  </si>
  <si>
    <t>https://podminky.urs.cz/item/CS_URS_2022_01/764002851</t>
  </si>
  <si>
    <t>2*1,20</t>
  </si>
  <si>
    <t>148</t>
  </si>
  <si>
    <t>764226406</t>
  </si>
  <si>
    <t>Oplechování parapetů rovných mechanicky kotvené z Al plechu rš 500 mm</t>
  </si>
  <si>
    <t>-1947065886</t>
  </si>
  <si>
    <t>Oplechování parapetů z hliníkového plechu rovných mechanicky kotvené, bez rohů rš 500 mm</t>
  </si>
  <si>
    <t>https://podminky.urs.cz/item/CS_URS_2022_01/764226406</t>
  </si>
  <si>
    <t>2*1,35</t>
  </si>
  <si>
    <t>149</t>
  </si>
  <si>
    <t>998764202</t>
  </si>
  <si>
    <t>Přesun hmot procentní pro konstrukce klempířské v objektech v přes 6 do 12 m</t>
  </si>
  <si>
    <t>275459821</t>
  </si>
  <si>
    <t>Přesun hmot pro konstrukce klempířské stanovený procentní sazbou (%) z ceny vodorovná dopravní vzdálenost do 50 m v objektech výšky přes 6 do 12 m</t>
  </si>
  <si>
    <t>https://podminky.urs.cz/item/CS_URS_2022_01/998764202</t>
  </si>
  <si>
    <t>766</t>
  </si>
  <si>
    <t>Konstrukce truhlářské</t>
  </si>
  <si>
    <t>150</t>
  </si>
  <si>
    <t>611100</t>
  </si>
  <si>
    <t>Dveře vnitřní 1100x1970 mm, protipožární 30 DP3,pol. D3/L, D3/P,CPL laminát bílý, rozetové kování, závěsy niklované, dveře plné, zámek dozický, zárubeň ocelová</t>
  </si>
  <si>
    <t>-1797936324</t>
  </si>
  <si>
    <t>151</t>
  </si>
  <si>
    <t>766660022</t>
  </si>
  <si>
    <t>Montáž dveřních křídel otvíravých jednokřídlových š přes 0,8 m požárních do ocelové zárubně</t>
  </si>
  <si>
    <t>93427180</t>
  </si>
  <si>
    <t>Montáž dveřních křídel dřevěných nebo plastových otevíravých do ocelové zárubně protipožárních jednokřídlových, šířky přes 800 mm</t>
  </si>
  <si>
    <t>https://podminky.urs.cz/item/CS_URS_2022_01/766660022</t>
  </si>
  <si>
    <t>"pol. D3"2</t>
  </si>
  <si>
    <t>152</t>
  </si>
  <si>
    <t>998766202</t>
  </si>
  <si>
    <t>Přesun hmot procentní pro kce truhlářské v objektech v přes 6 do 12 m</t>
  </si>
  <si>
    <t>-2030322015</t>
  </si>
  <si>
    <t>Přesun hmot pro konstrukce truhlářské stanovený procentní sazbou (%) z ceny vodorovná dopravní vzdálenost do 50 m v objektech výšky přes 6 do 12 m</t>
  </si>
  <si>
    <t>https://podminky.urs.cz/item/CS_URS_2022_01/998766202</t>
  </si>
  <si>
    <t>767</t>
  </si>
  <si>
    <t>Konstrukce zámečnické</t>
  </si>
  <si>
    <t>153</t>
  </si>
  <si>
    <t>767100</t>
  </si>
  <si>
    <t>Dodávka schodiště 1</t>
  </si>
  <si>
    <t>314042849</t>
  </si>
  <si>
    <t>154</t>
  </si>
  <si>
    <t>767101</t>
  </si>
  <si>
    <t>Dodávka  ocelové shodiště 2</t>
  </si>
  <si>
    <t>1244720317</t>
  </si>
  <si>
    <t>Dodávka ocelové shodiště 2</t>
  </si>
  <si>
    <t>155</t>
  </si>
  <si>
    <t>767102</t>
  </si>
  <si>
    <t>Dodávka  podestové rošty</t>
  </si>
  <si>
    <t>292901625</t>
  </si>
  <si>
    <t>Dodávka podestové rošty</t>
  </si>
  <si>
    <t>156</t>
  </si>
  <si>
    <t>767103</t>
  </si>
  <si>
    <t>Žárový zinek</t>
  </si>
  <si>
    <t>369356606</t>
  </si>
  <si>
    <t>157</t>
  </si>
  <si>
    <t>767104</t>
  </si>
  <si>
    <t>Dodávka zábradlí</t>
  </si>
  <si>
    <t>-508838086</t>
  </si>
  <si>
    <t>158</t>
  </si>
  <si>
    <t>767105</t>
  </si>
  <si>
    <t>Dodávka pororoštové stupně 66 ks</t>
  </si>
  <si>
    <t>-181590550</t>
  </si>
  <si>
    <t>159</t>
  </si>
  <si>
    <t>767106</t>
  </si>
  <si>
    <t xml:space="preserve">Montáž </t>
  </si>
  <si>
    <t>1025551628</t>
  </si>
  <si>
    <t>160</t>
  </si>
  <si>
    <t>767107</t>
  </si>
  <si>
    <t>Doprava + jeřáb</t>
  </si>
  <si>
    <t>1572165811</t>
  </si>
  <si>
    <t>161</t>
  </si>
  <si>
    <t>767640112</t>
  </si>
  <si>
    <t>Montáž dveří ocelových nebo hliníkových vchodových jednokřídlových s nadsvětlíkem</t>
  </si>
  <si>
    <t>-109268239</t>
  </si>
  <si>
    <t>Montáž dveří ocelových nebo hliníkových vchodových jednokřídlových s nadsvětlíkem</t>
  </si>
  <si>
    <t>https://podminky.urs.cz/item/CS_URS_2022_01/767640112</t>
  </si>
  <si>
    <t>"pol. D1/L,D1/P"2</t>
  </si>
  <si>
    <t>162</t>
  </si>
  <si>
    <t>553100</t>
  </si>
  <si>
    <t xml:space="preserve">Dodávka dveře hliníkové 100x2400 mm, pol.D1, zárubeň 4 komorový profil zř. A, povrch křídla a zárubně práškový bílý, kování paniková klika, koule nerez, bezp. třída RC 3, bezpečnostní sklo CONEX, neprůhledné zasklení </t>
  </si>
  <si>
    <t>1660219259</t>
  </si>
  <si>
    <t>163</t>
  </si>
  <si>
    <t>998767202</t>
  </si>
  <si>
    <t>Přesun hmot procentní pro zámečnické konstrukce v objektech v přes 6 do 12 m</t>
  </si>
  <si>
    <t>1101479569</t>
  </si>
  <si>
    <t>Přesun hmot pro zámečnické konstrukce stanovený procentní sazbou (%) z ceny vodorovná dopravní vzdálenost do 50 m v objektech výšky přes 6 do 12 m</t>
  </si>
  <si>
    <t>https://podminky.urs.cz/item/CS_URS_2022_01/998767202</t>
  </si>
  <si>
    <t>771</t>
  </si>
  <si>
    <t>Podlahy z dlaždic</t>
  </si>
  <si>
    <t>164</t>
  </si>
  <si>
    <t>771111011</t>
  </si>
  <si>
    <t>Vysátí podkladu před pokládkou dlažby</t>
  </si>
  <si>
    <t>1115391251</t>
  </si>
  <si>
    <t>Příprava podkladu před provedením dlažby vysátí podlah</t>
  </si>
  <si>
    <t>https://podminky.urs.cz/item/CS_URS_2022_01/771111011</t>
  </si>
  <si>
    <t>165</t>
  </si>
  <si>
    <t>771121011</t>
  </si>
  <si>
    <t>Nátěr penetrační na podlahu</t>
  </si>
  <si>
    <t>1700198469</t>
  </si>
  <si>
    <t>Příprava podkladu před provedením dlažby nátěr penetrační na podlahu</t>
  </si>
  <si>
    <t>https://podminky.urs.cz/item/CS_URS_2022_01/771121011</t>
  </si>
  <si>
    <t>18,75+2,00+2,00</t>
  </si>
  <si>
    <t>166</t>
  </si>
  <si>
    <t>771151014</t>
  </si>
  <si>
    <t>Samonivelační stěrka podlah pevnosti 20 MPa tl přes 8 do 10 mm</t>
  </si>
  <si>
    <t>865940634</t>
  </si>
  <si>
    <t>Příprava podkladu před provedením dlažby samonivelační stěrka min.pevnosti 20 MPa, tloušťky přes 8 do 10 mm</t>
  </si>
  <si>
    <t>https://podminky.urs.cz/item/CS_URS_2022_01/771151014</t>
  </si>
  <si>
    <t>2,00*1,50+12,5</t>
  </si>
  <si>
    <t>167</t>
  </si>
  <si>
    <t>771554113</t>
  </si>
  <si>
    <t>Montáž podlah z dlaždic teracových lepených flexibilním lepidlem přes 9 do 12 ks/m2</t>
  </si>
  <si>
    <t>1002857661</t>
  </si>
  <si>
    <t>Montáž podlah z dlaždic teracových lepených flexibilním lepidlem přes 9 do 12 ks/ m2</t>
  </si>
  <si>
    <t>https://podminky.urs.cz/item/CS_URS_2022_01/771554113</t>
  </si>
  <si>
    <t>"schodiště 1"3,10*3</t>
  </si>
  <si>
    <t>"schodiště 2"3,15*3</t>
  </si>
  <si>
    <t>168</t>
  </si>
  <si>
    <t>59247001</t>
  </si>
  <si>
    <t>dlaždice teracová 300x300x30mm</t>
  </si>
  <si>
    <t>1824658302</t>
  </si>
  <si>
    <t>18,75*1,1 'Přepočtené koeficientem množství</t>
  </si>
  <si>
    <t>169</t>
  </si>
  <si>
    <t>771573908</t>
  </si>
  <si>
    <t>Výměna dlaždice keramické lepené velikosti do 0,5 ks/m2</t>
  </si>
  <si>
    <t>-81635067</t>
  </si>
  <si>
    <t>Výměna keramické dlaždice lepené velikosti do 0,5 ks/m2</t>
  </si>
  <si>
    <t>https://podminky.urs.cz/item/CS_URS_2022_01/771573908</t>
  </si>
  <si>
    <t>2*8</t>
  </si>
  <si>
    <t>170</t>
  </si>
  <si>
    <t>59761003</t>
  </si>
  <si>
    <t>dlažba keramická hutná hladká do interiéru přes 9 do 12ks/m2</t>
  </si>
  <si>
    <t>-500303736</t>
  </si>
  <si>
    <t>171</t>
  </si>
  <si>
    <t>771574112</t>
  </si>
  <si>
    <t>Montáž podlah keramických hladkých lepených flexibilním lepidlem přes 9 do 12 ks/m2</t>
  </si>
  <si>
    <t>-1799210200</t>
  </si>
  <si>
    <t>Montáž podlah z dlaždic keramických lepených flexibilním lepidlem maloformátových hladkých přes 9 do 12 ks/m2</t>
  </si>
  <si>
    <t>https://podminky.urs.cz/item/CS_URS_2022_01/771574112</t>
  </si>
  <si>
    <t>4*2,50+1,25+1,23</t>
  </si>
  <si>
    <t>172</t>
  </si>
  <si>
    <t>-790709252</t>
  </si>
  <si>
    <t>12,48*1,1 'Přepočtené koeficientem množství</t>
  </si>
  <si>
    <t>173</t>
  </si>
  <si>
    <t>771591115</t>
  </si>
  <si>
    <t>Podlahy spárování silikonem</t>
  </si>
  <si>
    <t>-1768075581</t>
  </si>
  <si>
    <t>Podlahy - dokončovací práce spárování silikonem</t>
  </si>
  <si>
    <t>https://podminky.urs.cz/item/CS_URS_2022_01/771591115</t>
  </si>
  <si>
    <t>8,00+4*2*3+4*2*2</t>
  </si>
  <si>
    <t>174</t>
  </si>
  <si>
    <t>771592011</t>
  </si>
  <si>
    <t>Čištění vnitřních ploch podlah nebo schodišť po položení dlažby chemickými prostředky</t>
  </si>
  <si>
    <t>1533299997</t>
  </si>
  <si>
    <t>Čištění vnitřních ploch po položení dlažby podlah nebo schodišť chemickými prostředky</t>
  </si>
  <si>
    <t>https://podminky.urs.cz/item/CS_URS_2022_01/771592011</t>
  </si>
  <si>
    <t>8,11+13,04+10,45</t>
  </si>
  <si>
    <t>175</t>
  </si>
  <si>
    <t>998771202</t>
  </si>
  <si>
    <t>Přesun hmot procentní pro podlahy z dlaždic v objektech v přes 6 do 12 m</t>
  </si>
  <si>
    <t>-102410033</t>
  </si>
  <si>
    <t>Přesun hmot pro podlahy z dlaždic stanovený procentní sazbou (%) z ceny vodorovná dopravní vzdálenost do 50 m v objektech výšky přes 6 do 12 m</t>
  </si>
  <si>
    <t>https://podminky.urs.cz/item/CS_URS_2022_01/998771202</t>
  </si>
  <si>
    <t>781</t>
  </si>
  <si>
    <t>Dokončovací práce - obklady</t>
  </si>
  <si>
    <t>176</t>
  </si>
  <si>
    <t>781121011</t>
  </si>
  <si>
    <t>Nátěr penetrační na stěnu</t>
  </si>
  <si>
    <t>543674026</t>
  </si>
  <si>
    <t>Příprava podkladu před provedením obkladu nátěr penetrační na stěnu</t>
  </si>
  <si>
    <t>https://podminky.urs.cz/item/CS_URS_2022_01/781121011</t>
  </si>
  <si>
    <t>12,50</t>
  </si>
  <si>
    <t>177</t>
  </si>
  <si>
    <t>781131112</t>
  </si>
  <si>
    <t>Izolace pod obklad nátěrem nebo stěrkou ve dvou vrstvách</t>
  </si>
  <si>
    <t>777864258</t>
  </si>
  <si>
    <t>Izolace stěny pod obklad izolace nátěrem nebo stěrkou ve dvou vrstvách</t>
  </si>
  <si>
    <t>https://podminky.urs.cz/item/CS_URS_2022_01/781131112</t>
  </si>
  <si>
    <t>178</t>
  </si>
  <si>
    <t>781473925</t>
  </si>
  <si>
    <t>Výměna obkladačky keramické lepené velikosti přes 35 do 45 ks/m2</t>
  </si>
  <si>
    <t>473268800</t>
  </si>
  <si>
    <t>Výměna keramické obkladačky lepené, velikosti přes 35 do 45 ks/m2</t>
  </si>
  <si>
    <t>https://podminky.urs.cz/item/CS_URS_2022_01/781473925</t>
  </si>
  <si>
    <t>179</t>
  </si>
  <si>
    <t>59761255</t>
  </si>
  <si>
    <t>obklad keramický hladký přes 35 do 45ks/m2</t>
  </si>
  <si>
    <t>-1790996555</t>
  </si>
  <si>
    <t>14*0,15*0,15</t>
  </si>
  <si>
    <t>0,32*1,1 'Přepočtené koeficientem množství</t>
  </si>
  <si>
    <t>180</t>
  </si>
  <si>
    <t>781477111</t>
  </si>
  <si>
    <t>Příplatek k montáži obkladů vnitřních keramických hladkých za plochu do 10 m2</t>
  </si>
  <si>
    <t>-236459839</t>
  </si>
  <si>
    <t>Montáž obkladů vnitřních stěn z dlaždic keramických Příplatek k cenám za plochu do 10 m2 jednotlivě</t>
  </si>
  <si>
    <t>https://podminky.urs.cz/item/CS_URS_2022_01/781477111</t>
  </si>
  <si>
    <t>181</t>
  </si>
  <si>
    <t>781477112</t>
  </si>
  <si>
    <t>Příplatek k montáži obkladů vnitřních keramických hladkých za omezený prostor</t>
  </si>
  <si>
    <t>-517171449</t>
  </si>
  <si>
    <t>Montáž obkladů vnitřních stěn z dlaždic keramických Příplatek k cenám za obklady v omezeném prostoru</t>
  </si>
  <si>
    <t>https://podminky.urs.cz/item/CS_URS_2022_01/781477112</t>
  </si>
  <si>
    <t>182</t>
  </si>
  <si>
    <t>781494111</t>
  </si>
  <si>
    <t>Plastové profily rohové lepené flexibilním lepidlem</t>
  </si>
  <si>
    <t>459580555</t>
  </si>
  <si>
    <t>Obklad - dokončující práce profily ukončovací lepené flexibilním lepidlem rohové</t>
  </si>
  <si>
    <t>https://podminky.urs.cz/item/CS_URS_2022_01/781494111</t>
  </si>
  <si>
    <t>2*2*3,3</t>
  </si>
  <si>
    <t>183</t>
  </si>
  <si>
    <t>781495184</t>
  </si>
  <si>
    <t>Řezání pracnější rovné keramických obkládaček</t>
  </si>
  <si>
    <t>1797146960</t>
  </si>
  <si>
    <t>Obklad - dokončující práce pracnější řezání obkladaček rovné</t>
  </si>
  <si>
    <t>https://podminky.urs.cz/item/CS_URS_2022_01/781495184</t>
  </si>
  <si>
    <t>2*3,30</t>
  </si>
  <si>
    <t>184</t>
  </si>
  <si>
    <t>998781202</t>
  </si>
  <si>
    <t>Přesun hmot procentní pro obklady keramické v objektech v přes 6 do 12 m</t>
  </si>
  <si>
    <t>-1073438106</t>
  </si>
  <si>
    <t>Přesun hmot pro obklady keramické stanovený procentní sazbou (%) z ceny vodorovná dopravní vzdálenost do 50 m v objektech výšky přes 6 do 12 m</t>
  </si>
  <si>
    <t>https://podminky.urs.cz/item/CS_URS_2022_01/998781202</t>
  </si>
  <si>
    <t>783</t>
  </si>
  <si>
    <t>Dokončovací práce - nátěry</t>
  </si>
  <si>
    <t>185</t>
  </si>
  <si>
    <t>783314101</t>
  </si>
  <si>
    <t>Základní jednonásobný syntetický nátěr zámečnických konstrukcí</t>
  </si>
  <si>
    <t>-144583389</t>
  </si>
  <si>
    <t>Základní nátěr zámečnických konstrukcí jednonásobný syntetický</t>
  </si>
  <si>
    <t>https://podminky.urs.cz/item/CS_URS_2022_01/783314101</t>
  </si>
  <si>
    <t>"zárubně"4,0</t>
  </si>
  <si>
    <t>186</t>
  </si>
  <si>
    <t>783314201</t>
  </si>
  <si>
    <t>Základní antikorozní jednonásobný syntetický standardní nátěr zámečnických konstrukcí</t>
  </si>
  <si>
    <t>1049363262</t>
  </si>
  <si>
    <t>Základní antikorozní nátěr zámečnických konstrukcí jednonásobný syntetický standardní</t>
  </si>
  <si>
    <t>https://podminky.urs.cz/item/CS_URS_2022_01/783314201</t>
  </si>
  <si>
    <t>187</t>
  </si>
  <si>
    <t>783315101</t>
  </si>
  <si>
    <t>Mezinátěr jednonásobný syntetický standardní zámečnických konstrukcí</t>
  </si>
  <si>
    <t>1250914969</t>
  </si>
  <si>
    <t>Mezinátěr zámečnických konstrukcí jednonásobný syntetický standardní</t>
  </si>
  <si>
    <t>https://podminky.urs.cz/item/CS_URS_2022_01/783315101</t>
  </si>
  <si>
    <t>188</t>
  </si>
  <si>
    <t>783317101</t>
  </si>
  <si>
    <t>Krycí jednonásobný syntetický standardní nátěr zámečnických konstrukcí</t>
  </si>
  <si>
    <t>-2029397600</t>
  </si>
  <si>
    <t>Krycí nátěr (email) zámečnických konstrukcí jednonásobný syntetický standardní</t>
  </si>
  <si>
    <t>https://podminky.urs.cz/item/CS_URS_2022_01/783317101</t>
  </si>
  <si>
    <t>189</t>
  </si>
  <si>
    <t>783614551</t>
  </si>
  <si>
    <t>Základní jednonásobný syntetický nátěr potrubí DN do 50 mm</t>
  </si>
  <si>
    <t>957637195</t>
  </si>
  <si>
    <t>Základní nátěr armatur a kovových potrubí jednonásobný potrubí do DN 50 mm syntetický</t>
  </si>
  <si>
    <t>https://podminky.urs.cz/item/CS_URS_2022_01/783614551</t>
  </si>
  <si>
    <t>190</t>
  </si>
  <si>
    <t>783615551</t>
  </si>
  <si>
    <t>Mezinátěr jednonásobný syntetický nátěr potrubí DN do 50 mm</t>
  </si>
  <si>
    <t>-1754415103</t>
  </si>
  <si>
    <t>Mezinátěr armatur a kovových potrubí potrubí do DN 50 mm syntetický standardní</t>
  </si>
  <si>
    <t>https://podminky.urs.cz/item/CS_URS_2022_01/783615551</t>
  </si>
  <si>
    <t>784</t>
  </si>
  <si>
    <t>Dokončovací práce - malby a tapety</t>
  </si>
  <si>
    <t>191</t>
  </si>
  <si>
    <t>784181101</t>
  </si>
  <si>
    <t>Základní akrylátová jednonásobná bezbarvá penetrace podkladu v místnostech v do 3,80 m</t>
  </si>
  <si>
    <t>-1155548996</t>
  </si>
  <si>
    <t>Penetrace podkladu jednonásobná základní akrylátová bezbarvá v místnostech výšky do 3,80 m</t>
  </si>
  <si>
    <t>https://podminky.urs.cz/item/CS_URS_2022_01/784181101</t>
  </si>
  <si>
    <t>"m.č.2.22 kuchyňka"(3+2,5)*2*(3,40-1,5)</t>
  </si>
  <si>
    <t>"skld m.č.2.08a a 2.08b"(5,3+3,00)*2*3,50</t>
  </si>
  <si>
    <t>192</t>
  </si>
  <si>
    <t>784221101</t>
  </si>
  <si>
    <t>Dvojnásobné bílé malby ze směsí za sucha dobře otěruvzdorných v místnostech do 3,80 m</t>
  </si>
  <si>
    <t>-1142308684</t>
  </si>
  <si>
    <t>Malby z malířských směsí otěruvzdorných za sucha dvojnásobné, bílé za sucha otěruvzdorné dobře v místnostech výšky do 3,80 m</t>
  </si>
  <si>
    <t>https://podminky.urs.cz/item/CS_URS_2022_01/784221101</t>
  </si>
  <si>
    <t>193</t>
  </si>
  <si>
    <t>784361001</t>
  </si>
  <si>
    <t>Nátěry  omyvatelné  malby v místnosti v do 3,80 m</t>
  </si>
  <si>
    <t>644543257</t>
  </si>
  <si>
    <t>Nátěry omyvatelné malby v místnosti v do 3,80 m</t>
  </si>
  <si>
    <t>https://podminky.urs.cz/item/CS_URS_2022_01/784361001</t>
  </si>
  <si>
    <t>"sklad 2.08b a 2.08a"(5,30+3,00)*2*2</t>
  </si>
  <si>
    <t>"chodba oprava předpoklad"120,00</t>
  </si>
  <si>
    <t>HZS</t>
  </si>
  <si>
    <t>Hodinové zúčtovací sazby</t>
  </si>
  <si>
    <t>194</t>
  </si>
  <si>
    <t>HZS2231</t>
  </si>
  <si>
    <t>Hodinová zúčtovací sazba elektrikář</t>
  </si>
  <si>
    <t>hod</t>
  </si>
  <si>
    <t>512</t>
  </si>
  <si>
    <t>1198288537</t>
  </si>
  <si>
    <t>Hodinové zúčtovací sazby profesí PSV provádění stavebních instalací elektrikář</t>
  </si>
  <si>
    <t>https://podminky.urs.cz/item/CS_URS_2022_01/HZS2231</t>
  </si>
  <si>
    <t>"elektromontáže (nezměřitelné práce)"50</t>
  </si>
  <si>
    <t>"revize"8</t>
  </si>
  <si>
    <t>195</t>
  </si>
  <si>
    <t>HZS2491</t>
  </si>
  <si>
    <t>Hodinová zúčtovací sazba dělník zednických výpomocí</t>
  </si>
  <si>
    <t>991592393</t>
  </si>
  <si>
    <t>Hodinové zúčtovací sazby profesí PSV zednické výpomoci a pomocné práce PSV dělník zednických výpomocí</t>
  </si>
  <si>
    <t>https://podminky.urs.cz/item/CS_URS_2022_01/HZS2491</t>
  </si>
  <si>
    <t>100,00</t>
  </si>
  <si>
    <t>VRN</t>
  </si>
  <si>
    <t>Vedlejší rozpočtové náklady</t>
  </si>
  <si>
    <t>VRN1</t>
  </si>
  <si>
    <t>Průzkumné, geodetické a projektové práce</t>
  </si>
  <si>
    <t>196</t>
  </si>
  <si>
    <t>012002000</t>
  </si>
  <si>
    <t>Geodetické práce</t>
  </si>
  <si>
    <t>1024</t>
  </si>
  <si>
    <t>1558832517</t>
  </si>
  <si>
    <t>https://podminky.urs.cz/item/CS_URS_2022_01/012002000</t>
  </si>
  <si>
    <t>197</t>
  </si>
  <si>
    <t>013254000</t>
  </si>
  <si>
    <t>Dokumentace skutečného provedení stavby</t>
  </si>
  <si>
    <t>981288245</t>
  </si>
  <si>
    <t>https://podminky.urs.cz/item/CS_URS_2022_01/013254000</t>
  </si>
  <si>
    <t>198</t>
  </si>
  <si>
    <t>013294000</t>
  </si>
  <si>
    <t>Ostatní dokumentace výrobní dkokumentace OK schodišť</t>
  </si>
  <si>
    <t>368241099</t>
  </si>
  <si>
    <t>Ostatní dokumentace</t>
  </si>
  <si>
    <t>https://podminky.urs.cz/item/CS_URS_2022_01/013294000</t>
  </si>
  <si>
    <t>VRN3</t>
  </si>
  <si>
    <t>Zařízení staveniště</t>
  </si>
  <si>
    <t>199</t>
  </si>
  <si>
    <t>030001000</t>
  </si>
  <si>
    <t>1830264510</t>
  </si>
  <si>
    <t>https://podminky.urs.cz/item/CS_URS_2022_01/030001000</t>
  </si>
  <si>
    <t>VRN4</t>
  </si>
  <si>
    <t>Inženýrská činnost</t>
  </si>
  <si>
    <t>200</t>
  </si>
  <si>
    <t>045002000</t>
  </si>
  <si>
    <t>Kompletační a koordinační činnost</t>
  </si>
  <si>
    <t>457966835</t>
  </si>
  <si>
    <t>https://podminky.urs.cz/item/CS_URS_2022_01/045002000</t>
  </si>
  <si>
    <t>VRN7</t>
  </si>
  <si>
    <t>Provozní vlivy</t>
  </si>
  <si>
    <t>201</t>
  </si>
  <si>
    <t>070001000</t>
  </si>
  <si>
    <t>-586844268</t>
  </si>
  <si>
    <t>https://podminky.urs.cz/item/CS_URS_2022_01/070001000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</si>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</sst>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4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4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919735112" TargetMode="External"/><Relationship Id="rId117" Type="http://schemas.openxmlformats.org/officeDocument/2006/relationships/hyperlink" Target="https://podminky.urs.cz/item/CS_URS_2022_01/784221101" TargetMode="External"/><Relationship Id="rId21" Type="http://schemas.openxmlformats.org/officeDocument/2006/relationships/hyperlink" Target="https://podminky.urs.cz/item/CS_URS_2022_01/612325222" TargetMode="External"/><Relationship Id="rId42" Type="http://schemas.openxmlformats.org/officeDocument/2006/relationships/hyperlink" Target="https://podminky.urs.cz/item/CS_URS_2022_01/953943212" TargetMode="External"/><Relationship Id="rId47" Type="http://schemas.openxmlformats.org/officeDocument/2006/relationships/hyperlink" Target="https://podminky.urs.cz/item/CS_URS_2022_01/962032241" TargetMode="External"/><Relationship Id="rId63" Type="http://schemas.openxmlformats.org/officeDocument/2006/relationships/hyperlink" Target="https://podminky.urs.cz/item/CS_URS_2022_01/998723101" TargetMode="External"/><Relationship Id="rId68" Type="http://schemas.openxmlformats.org/officeDocument/2006/relationships/hyperlink" Target="https://podminky.urs.cz/item/CS_URS_2022_01/733191924" TargetMode="External"/><Relationship Id="rId84" Type="http://schemas.openxmlformats.org/officeDocument/2006/relationships/hyperlink" Target="https://podminky.urs.cz/item/CS_URS_2022_01/741420083" TargetMode="External"/><Relationship Id="rId89" Type="http://schemas.openxmlformats.org/officeDocument/2006/relationships/hyperlink" Target="https://podminky.urs.cz/item/CS_URS_2022_01/766660022" TargetMode="External"/><Relationship Id="rId112" Type="http://schemas.openxmlformats.org/officeDocument/2006/relationships/hyperlink" Target="https://podminky.urs.cz/item/CS_URS_2022_01/783315101" TargetMode="External"/><Relationship Id="rId16" Type="http://schemas.openxmlformats.org/officeDocument/2006/relationships/hyperlink" Target="https://podminky.urs.cz/item/CS_URS_2022_01/573211111" TargetMode="External"/><Relationship Id="rId107" Type="http://schemas.openxmlformats.org/officeDocument/2006/relationships/hyperlink" Target="https://podminky.urs.cz/item/CS_URS_2022_01/781494111" TargetMode="External"/><Relationship Id="rId11" Type="http://schemas.openxmlformats.org/officeDocument/2006/relationships/hyperlink" Target="https://podminky.urs.cz/item/CS_URS_2022_01/274351122" TargetMode="External"/><Relationship Id="rId32" Type="http://schemas.openxmlformats.org/officeDocument/2006/relationships/hyperlink" Target="https://podminky.urs.cz/item/CS_URS_2022_01/941111121" TargetMode="External"/><Relationship Id="rId37" Type="http://schemas.openxmlformats.org/officeDocument/2006/relationships/hyperlink" Target="https://podminky.urs.cz/item/CS_URS_2022_01/946111813" TargetMode="External"/><Relationship Id="rId53" Type="http://schemas.openxmlformats.org/officeDocument/2006/relationships/hyperlink" Target="https://podminky.urs.cz/item/CS_URS_2022_01/997002611" TargetMode="External"/><Relationship Id="rId58" Type="http://schemas.openxmlformats.org/officeDocument/2006/relationships/hyperlink" Target="https://podminky.urs.cz/item/CS_URS_2022_01/998018002" TargetMode="External"/><Relationship Id="rId74" Type="http://schemas.openxmlformats.org/officeDocument/2006/relationships/hyperlink" Target="https://podminky.urs.cz/item/CS_URS_2022_01/998734202" TargetMode="External"/><Relationship Id="rId79" Type="http://schemas.openxmlformats.org/officeDocument/2006/relationships/hyperlink" Target="https://podminky.urs.cz/item/CS_URS_2022_01/735191905" TargetMode="External"/><Relationship Id="rId102" Type="http://schemas.openxmlformats.org/officeDocument/2006/relationships/hyperlink" Target="https://podminky.urs.cz/item/CS_URS_2022_01/781121011" TargetMode="External"/><Relationship Id="rId123" Type="http://schemas.openxmlformats.org/officeDocument/2006/relationships/hyperlink" Target="https://podminky.urs.cz/item/CS_URS_2022_01/013294000" TargetMode="External"/><Relationship Id="rId5" Type="http://schemas.openxmlformats.org/officeDocument/2006/relationships/hyperlink" Target="https://podminky.urs.cz/item/CS_URS_2022_01/273321611" TargetMode="External"/><Relationship Id="rId90" Type="http://schemas.openxmlformats.org/officeDocument/2006/relationships/hyperlink" Target="https://podminky.urs.cz/item/CS_URS_2022_01/998766202" TargetMode="External"/><Relationship Id="rId95" Type="http://schemas.openxmlformats.org/officeDocument/2006/relationships/hyperlink" Target="https://podminky.urs.cz/item/CS_URS_2022_01/771151014" TargetMode="External"/><Relationship Id="rId19" Type="http://schemas.openxmlformats.org/officeDocument/2006/relationships/hyperlink" Target="https://podminky.urs.cz/item/CS_URS_2022_01/611325223" TargetMode="External"/><Relationship Id="rId14" Type="http://schemas.openxmlformats.org/officeDocument/2006/relationships/hyperlink" Target="https://podminky.urs.cz/item/CS_URS_2022_01/434351142" TargetMode="External"/><Relationship Id="rId22" Type="http://schemas.openxmlformats.org/officeDocument/2006/relationships/hyperlink" Target="https://podminky.urs.cz/item/CS_URS_2022_01/612325402" TargetMode="External"/><Relationship Id="rId27" Type="http://schemas.openxmlformats.org/officeDocument/2006/relationships/hyperlink" Target="https://podminky.urs.cz/item/CS_URS_2022_01/931992112" TargetMode="External"/><Relationship Id="rId30" Type="http://schemas.openxmlformats.org/officeDocument/2006/relationships/hyperlink" Target="https://podminky.urs.cz/item/CS_URS_2022_01/938906242" TargetMode="External"/><Relationship Id="rId35" Type="http://schemas.openxmlformats.org/officeDocument/2006/relationships/hyperlink" Target="https://podminky.urs.cz/item/CS_URS_2022_01/946111112" TargetMode="External"/><Relationship Id="rId43" Type="http://schemas.openxmlformats.org/officeDocument/2006/relationships/hyperlink" Target="https://podminky.urs.cz/item/CS_URS_2022_01/953961214" TargetMode="External"/><Relationship Id="rId48" Type="http://schemas.openxmlformats.org/officeDocument/2006/relationships/hyperlink" Target="https://podminky.urs.cz/item/CS_URS_2022_01/967031142" TargetMode="External"/><Relationship Id="rId56" Type="http://schemas.openxmlformats.org/officeDocument/2006/relationships/hyperlink" Target="https://podminky.urs.cz/item/CS_URS_2022_01/997013509" TargetMode="External"/><Relationship Id="rId64" Type="http://schemas.openxmlformats.org/officeDocument/2006/relationships/hyperlink" Target="https://podminky.urs.cz/item/CS_URS_2022_01/723160806" TargetMode="External"/><Relationship Id="rId69" Type="http://schemas.openxmlformats.org/officeDocument/2006/relationships/hyperlink" Target="https://podminky.urs.cz/item/CS_URS_2022_01/733192910" TargetMode="External"/><Relationship Id="rId77" Type="http://schemas.openxmlformats.org/officeDocument/2006/relationships/hyperlink" Target="https://podminky.urs.cz/item/CS_URS_2022_01/735117110" TargetMode="External"/><Relationship Id="rId100" Type="http://schemas.openxmlformats.org/officeDocument/2006/relationships/hyperlink" Target="https://podminky.urs.cz/item/CS_URS_2022_01/771592011" TargetMode="External"/><Relationship Id="rId105" Type="http://schemas.openxmlformats.org/officeDocument/2006/relationships/hyperlink" Target="https://podminky.urs.cz/item/CS_URS_2022_01/781477111" TargetMode="External"/><Relationship Id="rId113" Type="http://schemas.openxmlformats.org/officeDocument/2006/relationships/hyperlink" Target="https://podminky.urs.cz/item/CS_URS_2022_01/783317101" TargetMode="External"/><Relationship Id="rId118" Type="http://schemas.openxmlformats.org/officeDocument/2006/relationships/hyperlink" Target="https://podminky.urs.cz/item/CS_URS_2022_01/784361001" TargetMode="External"/><Relationship Id="rId126" Type="http://schemas.openxmlformats.org/officeDocument/2006/relationships/hyperlink" Target="https://podminky.urs.cz/item/CS_URS_2022_01/070001000" TargetMode="External"/><Relationship Id="rId8" Type="http://schemas.openxmlformats.org/officeDocument/2006/relationships/hyperlink" Target="https://podminky.urs.cz/item/CS_URS_2022_01/273362021" TargetMode="External"/><Relationship Id="rId51" Type="http://schemas.openxmlformats.org/officeDocument/2006/relationships/hyperlink" Target="https://podminky.urs.cz/item/CS_URS_2022_01/977211123" TargetMode="External"/><Relationship Id="rId72" Type="http://schemas.openxmlformats.org/officeDocument/2006/relationships/hyperlink" Target="https://podminky.urs.cz/item/CS_URS_2022_01/734221531" TargetMode="External"/><Relationship Id="rId80" Type="http://schemas.openxmlformats.org/officeDocument/2006/relationships/hyperlink" Target="https://podminky.urs.cz/item/CS_URS_2022_01/735192921" TargetMode="External"/><Relationship Id="rId85" Type="http://schemas.openxmlformats.org/officeDocument/2006/relationships/hyperlink" Target="https://podminky.urs.cz/item/CS_URS_2022_01/741854911" TargetMode="External"/><Relationship Id="rId93" Type="http://schemas.openxmlformats.org/officeDocument/2006/relationships/hyperlink" Target="https://podminky.urs.cz/item/CS_URS_2022_01/771111011" TargetMode="External"/><Relationship Id="rId98" Type="http://schemas.openxmlformats.org/officeDocument/2006/relationships/hyperlink" Target="https://podminky.urs.cz/item/CS_URS_2022_01/771574112" TargetMode="External"/><Relationship Id="rId121" Type="http://schemas.openxmlformats.org/officeDocument/2006/relationships/hyperlink" Target="https://podminky.urs.cz/item/CS_URS_2022_01/012002000" TargetMode="External"/><Relationship Id="rId3" Type="http://schemas.openxmlformats.org/officeDocument/2006/relationships/hyperlink" Target="https://podminky.urs.cz/item/CS_URS_2022_01/162751139" TargetMode="External"/><Relationship Id="rId12" Type="http://schemas.openxmlformats.org/officeDocument/2006/relationships/hyperlink" Target="https://podminky.urs.cz/item/CS_URS_2022_01/274361821" TargetMode="External"/><Relationship Id="rId17" Type="http://schemas.openxmlformats.org/officeDocument/2006/relationships/hyperlink" Target="https://podminky.urs.cz/item/CS_URS_2022_01/575171111" TargetMode="External"/><Relationship Id="rId25" Type="http://schemas.openxmlformats.org/officeDocument/2006/relationships/hyperlink" Target="https://podminky.urs.cz/item/CS_URS_2022_01/644941112" TargetMode="External"/><Relationship Id="rId33" Type="http://schemas.openxmlformats.org/officeDocument/2006/relationships/hyperlink" Target="https://podminky.urs.cz/item/CS_URS_2022_01/941111221" TargetMode="External"/><Relationship Id="rId38" Type="http://schemas.openxmlformats.org/officeDocument/2006/relationships/hyperlink" Target="https://podminky.urs.cz/item/CS_URS_2022_01/952901106" TargetMode="External"/><Relationship Id="rId46" Type="http://schemas.openxmlformats.org/officeDocument/2006/relationships/hyperlink" Target="https://podminky.urs.cz/item/CS_URS_2022_01/962031133" TargetMode="External"/><Relationship Id="rId59" Type="http://schemas.openxmlformats.org/officeDocument/2006/relationships/hyperlink" Target="https://podminky.urs.cz/item/CS_URS_2022_01/723231167" TargetMode="External"/><Relationship Id="rId67" Type="http://schemas.openxmlformats.org/officeDocument/2006/relationships/hyperlink" Target="https://podminky.urs.cz/item/CS_URS_2022_01/733191816" TargetMode="External"/><Relationship Id="rId103" Type="http://schemas.openxmlformats.org/officeDocument/2006/relationships/hyperlink" Target="https://podminky.urs.cz/item/CS_URS_2022_01/781131112" TargetMode="External"/><Relationship Id="rId108" Type="http://schemas.openxmlformats.org/officeDocument/2006/relationships/hyperlink" Target="https://podminky.urs.cz/item/CS_URS_2022_01/781495184" TargetMode="External"/><Relationship Id="rId116" Type="http://schemas.openxmlformats.org/officeDocument/2006/relationships/hyperlink" Target="https://podminky.urs.cz/item/CS_URS_2022_01/784181101" TargetMode="External"/><Relationship Id="rId124" Type="http://schemas.openxmlformats.org/officeDocument/2006/relationships/hyperlink" Target="https://podminky.urs.cz/item/CS_URS_2022_01/030001000" TargetMode="External"/><Relationship Id="rId20" Type="http://schemas.openxmlformats.org/officeDocument/2006/relationships/hyperlink" Target="https://podminky.urs.cz/item/CS_URS_2022_01/612142001" TargetMode="External"/><Relationship Id="rId41" Type="http://schemas.openxmlformats.org/officeDocument/2006/relationships/hyperlink" Target="https://podminky.urs.cz/item/CS_URS_2022_01/953942121" TargetMode="External"/><Relationship Id="rId54" Type="http://schemas.openxmlformats.org/officeDocument/2006/relationships/hyperlink" Target="https://podminky.urs.cz/item/CS_URS_2022_01/997013212" TargetMode="External"/><Relationship Id="rId62" Type="http://schemas.openxmlformats.org/officeDocument/2006/relationships/hyperlink" Target="https://podminky.urs.cz/item/CS_URS_2022_01/723181026" TargetMode="External"/><Relationship Id="rId70" Type="http://schemas.openxmlformats.org/officeDocument/2006/relationships/hyperlink" Target="https://podminky.urs.cz/item/CS_URS_2022_01/998733202" TargetMode="External"/><Relationship Id="rId75" Type="http://schemas.openxmlformats.org/officeDocument/2006/relationships/hyperlink" Target="https://podminky.urs.cz/item/CS_URS_2022_01/735110914" TargetMode="External"/><Relationship Id="rId83" Type="http://schemas.openxmlformats.org/officeDocument/2006/relationships/hyperlink" Target="https://podminky.urs.cz/item/CS_URS_2022_01/741420021" TargetMode="External"/><Relationship Id="rId88" Type="http://schemas.openxmlformats.org/officeDocument/2006/relationships/hyperlink" Target="https://podminky.urs.cz/item/CS_URS_2022_01/998764202" TargetMode="External"/><Relationship Id="rId91" Type="http://schemas.openxmlformats.org/officeDocument/2006/relationships/hyperlink" Target="https://podminky.urs.cz/item/CS_URS_2022_01/767640112" TargetMode="External"/><Relationship Id="rId96" Type="http://schemas.openxmlformats.org/officeDocument/2006/relationships/hyperlink" Target="https://podminky.urs.cz/item/CS_URS_2022_01/771554113" TargetMode="External"/><Relationship Id="rId111" Type="http://schemas.openxmlformats.org/officeDocument/2006/relationships/hyperlink" Target="https://podminky.urs.cz/item/CS_URS_2022_01/783314201" TargetMode="External"/><Relationship Id="rId1" Type="http://schemas.openxmlformats.org/officeDocument/2006/relationships/hyperlink" Target="https://podminky.urs.cz/item/CS_URS_2022_01/132351101" TargetMode="External"/><Relationship Id="rId6" Type="http://schemas.openxmlformats.org/officeDocument/2006/relationships/hyperlink" Target="https://podminky.urs.cz/item/CS_URS_2022_01/273351121" TargetMode="External"/><Relationship Id="rId15" Type="http://schemas.openxmlformats.org/officeDocument/2006/relationships/hyperlink" Target="https://podminky.urs.cz/item/CS_URS_2022_01/572131112" TargetMode="External"/><Relationship Id="rId23" Type="http://schemas.openxmlformats.org/officeDocument/2006/relationships/hyperlink" Target="https://podminky.urs.cz/item/CS_URS_2022_01/622324111" TargetMode="External"/><Relationship Id="rId28" Type="http://schemas.openxmlformats.org/officeDocument/2006/relationships/hyperlink" Target="https://podminky.urs.cz/item/CS_URS_2022_01/931994132" TargetMode="External"/><Relationship Id="rId36" Type="http://schemas.openxmlformats.org/officeDocument/2006/relationships/hyperlink" Target="https://podminky.urs.cz/item/CS_URS_2022_01/946111212" TargetMode="External"/><Relationship Id="rId49" Type="http://schemas.openxmlformats.org/officeDocument/2006/relationships/hyperlink" Target="https://podminky.urs.cz/item/CS_URS_2022_01/967042714" TargetMode="External"/><Relationship Id="rId57" Type="http://schemas.openxmlformats.org/officeDocument/2006/relationships/hyperlink" Target="https://podminky.urs.cz/item/CS_URS_2022_01/997013631" TargetMode="External"/><Relationship Id="rId106" Type="http://schemas.openxmlformats.org/officeDocument/2006/relationships/hyperlink" Target="https://podminky.urs.cz/item/CS_URS_2022_01/781477112" TargetMode="External"/><Relationship Id="rId114" Type="http://schemas.openxmlformats.org/officeDocument/2006/relationships/hyperlink" Target="https://podminky.urs.cz/item/CS_URS_2022_01/783614551" TargetMode="External"/><Relationship Id="rId119" Type="http://schemas.openxmlformats.org/officeDocument/2006/relationships/hyperlink" Target="https://podminky.urs.cz/item/CS_URS_2022_01/HZS2231" TargetMode="External"/><Relationship Id="rId127" Type="http://schemas.openxmlformats.org/officeDocument/2006/relationships/drawing" Target="../drawings/drawing2.xml"/><Relationship Id="rId10" Type="http://schemas.openxmlformats.org/officeDocument/2006/relationships/hyperlink" Target="https://podminky.urs.cz/item/CS_URS_2022_01/274351121" TargetMode="External"/><Relationship Id="rId31" Type="http://schemas.openxmlformats.org/officeDocument/2006/relationships/hyperlink" Target="https://podminky.urs.cz/item/CS_URS_2022_01/938907149" TargetMode="External"/><Relationship Id="rId44" Type="http://schemas.openxmlformats.org/officeDocument/2006/relationships/hyperlink" Target="https://podminky.urs.cz/item/CS_URS_2022_01/953961218" TargetMode="External"/><Relationship Id="rId52" Type="http://schemas.openxmlformats.org/officeDocument/2006/relationships/hyperlink" Target="https://podminky.urs.cz/item/CS_URS_2022_01/978059541" TargetMode="External"/><Relationship Id="rId60" Type="http://schemas.openxmlformats.org/officeDocument/2006/relationships/hyperlink" Target="https://podminky.urs.cz/item/CS_URS_2022_01/723160336" TargetMode="External"/><Relationship Id="rId65" Type="http://schemas.openxmlformats.org/officeDocument/2006/relationships/hyperlink" Target="https://podminky.urs.cz/item/CS_URS_2022_01/723160833" TargetMode="External"/><Relationship Id="rId73" Type="http://schemas.openxmlformats.org/officeDocument/2006/relationships/hyperlink" Target="https://podminky.urs.cz/item/CS_URS_2022_01/734221533" TargetMode="External"/><Relationship Id="rId78" Type="http://schemas.openxmlformats.org/officeDocument/2006/relationships/hyperlink" Target="https://podminky.urs.cz/item/CS_URS_2022_01/735151216" TargetMode="External"/><Relationship Id="rId81" Type="http://schemas.openxmlformats.org/officeDocument/2006/relationships/hyperlink" Target="https://podminky.urs.cz/item/CS_URS_2022_01/998735202" TargetMode="External"/><Relationship Id="rId86" Type="http://schemas.openxmlformats.org/officeDocument/2006/relationships/hyperlink" Target="https://podminky.urs.cz/item/CS_URS_2022_01/764002851" TargetMode="External"/><Relationship Id="rId94" Type="http://schemas.openxmlformats.org/officeDocument/2006/relationships/hyperlink" Target="https://podminky.urs.cz/item/CS_URS_2022_01/771121011" TargetMode="External"/><Relationship Id="rId99" Type="http://schemas.openxmlformats.org/officeDocument/2006/relationships/hyperlink" Target="https://podminky.urs.cz/item/CS_URS_2022_01/771591115" TargetMode="External"/><Relationship Id="rId101" Type="http://schemas.openxmlformats.org/officeDocument/2006/relationships/hyperlink" Target="https://podminky.urs.cz/item/CS_URS_2022_01/998771202" TargetMode="External"/><Relationship Id="rId122" Type="http://schemas.openxmlformats.org/officeDocument/2006/relationships/hyperlink" Target="https://podminky.urs.cz/item/CS_URS_2022_01/013254000" TargetMode="External"/><Relationship Id="rId4" Type="http://schemas.openxmlformats.org/officeDocument/2006/relationships/hyperlink" Target="https://podminky.urs.cz/item/CS_URS_2022_01/171201221" TargetMode="External"/><Relationship Id="rId9" Type="http://schemas.openxmlformats.org/officeDocument/2006/relationships/hyperlink" Target="https://podminky.urs.cz/item/CS_URS_2022_01/274321611" TargetMode="External"/><Relationship Id="rId13" Type="http://schemas.openxmlformats.org/officeDocument/2006/relationships/hyperlink" Target="https://podminky.urs.cz/item/CS_URS_2022_01/434351141" TargetMode="External"/><Relationship Id="rId18" Type="http://schemas.openxmlformats.org/officeDocument/2006/relationships/hyperlink" Target="https://podminky.urs.cz/item/CS_URS_2022_01/576133111" TargetMode="External"/><Relationship Id="rId39" Type="http://schemas.openxmlformats.org/officeDocument/2006/relationships/hyperlink" Target="https://podminky.urs.cz/item/CS_URS_2022_01/952901111" TargetMode="External"/><Relationship Id="rId109" Type="http://schemas.openxmlformats.org/officeDocument/2006/relationships/hyperlink" Target="https://podminky.urs.cz/item/CS_URS_2022_01/998781202" TargetMode="External"/><Relationship Id="rId34" Type="http://schemas.openxmlformats.org/officeDocument/2006/relationships/hyperlink" Target="https://podminky.urs.cz/item/CS_URS_2022_01/941111821" TargetMode="External"/><Relationship Id="rId50" Type="http://schemas.openxmlformats.org/officeDocument/2006/relationships/hyperlink" Target="https://podminky.urs.cz/item/CS_URS_2022_01/971035661" TargetMode="External"/><Relationship Id="rId55" Type="http://schemas.openxmlformats.org/officeDocument/2006/relationships/hyperlink" Target="https://podminky.urs.cz/item/CS_URS_2022_01/997013501" TargetMode="External"/><Relationship Id="rId76" Type="http://schemas.openxmlformats.org/officeDocument/2006/relationships/hyperlink" Target="https://podminky.urs.cz/item/CS_URS_2022_01/735111810" TargetMode="External"/><Relationship Id="rId97" Type="http://schemas.openxmlformats.org/officeDocument/2006/relationships/hyperlink" Target="https://podminky.urs.cz/item/CS_URS_2022_01/771573908" TargetMode="External"/><Relationship Id="rId104" Type="http://schemas.openxmlformats.org/officeDocument/2006/relationships/hyperlink" Target="https://podminky.urs.cz/item/CS_URS_2022_01/781473925" TargetMode="External"/><Relationship Id="rId120" Type="http://schemas.openxmlformats.org/officeDocument/2006/relationships/hyperlink" Target="https://podminky.urs.cz/item/CS_URS_2022_01/HZS2491" TargetMode="External"/><Relationship Id="rId125" Type="http://schemas.openxmlformats.org/officeDocument/2006/relationships/hyperlink" Target="https://podminky.urs.cz/item/CS_URS_2022_01/045002000" TargetMode="External"/><Relationship Id="rId7" Type="http://schemas.openxmlformats.org/officeDocument/2006/relationships/hyperlink" Target="https://podminky.urs.cz/item/CS_URS_2022_01/273351122" TargetMode="External"/><Relationship Id="rId71" Type="http://schemas.openxmlformats.org/officeDocument/2006/relationships/hyperlink" Target="https://podminky.urs.cz/item/CS_URS_2022_01/734209114" TargetMode="External"/><Relationship Id="rId92" Type="http://schemas.openxmlformats.org/officeDocument/2006/relationships/hyperlink" Target="https://podminky.urs.cz/item/CS_URS_2022_01/998767202" TargetMode="External"/><Relationship Id="rId2" Type="http://schemas.openxmlformats.org/officeDocument/2006/relationships/hyperlink" Target="https://podminky.urs.cz/item/CS_URS_2022_01/162751137" TargetMode="External"/><Relationship Id="rId29" Type="http://schemas.openxmlformats.org/officeDocument/2006/relationships/hyperlink" Target="https://podminky.urs.cz/item/CS_URS_2022_01/936311111" TargetMode="External"/><Relationship Id="rId24" Type="http://schemas.openxmlformats.org/officeDocument/2006/relationships/hyperlink" Target="https://podminky.urs.cz/item/CS_URS_2022_01/642944121" TargetMode="External"/><Relationship Id="rId40" Type="http://schemas.openxmlformats.org/officeDocument/2006/relationships/hyperlink" Target="https://podminky.urs.cz/item/CS_URS_2022_01/953941611" TargetMode="External"/><Relationship Id="rId45" Type="http://schemas.openxmlformats.org/officeDocument/2006/relationships/hyperlink" Target="https://podminky.urs.cz/item/CS_URS_2022_01/961044111" TargetMode="External"/><Relationship Id="rId66" Type="http://schemas.openxmlformats.org/officeDocument/2006/relationships/hyperlink" Target="https://podminky.urs.cz/item/CS_URS_2022_01/723290821" TargetMode="External"/><Relationship Id="rId87" Type="http://schemas.openxmlformats.org/officeDocument/2006/relationships/hyperlink" Target="https://podminky.urs.cz/item/CS_URS_2022_01/764226406" TargetMode="External"/><Relationship Id="rId110" Type="http://schemas.openxmlformats.org/officeDocument/2006/relationships/hyperlink" Target="https://podminky.urs.cz/item/CS_URS_2022_01/783314101" TargetMode="External"/><Relationship Id="rId115" Type="http://schemas.openxmlformats.org/officeDocument/2006/relationships/hyperlink" Target="https://podminky.urs.cz/item/CS_URS_2022_01/783615551" TargetMode="External"/><Relationship Id="rId61" Type="http://schemas.openxmlformats.org/officeDocument/2006/relationships/hyperlink" Target="https://podminky.urs.cz/item/CS_URS_2022_01/723150368" TargetMode="External"/><Relationship Id="rId82" Type="http://schemas.openxmlformats.org/officeDocument/2006/relationships/hyperlink" Target="https://podminky.urs.cz/item/CS_URS_2022_01/7414100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6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7" t="s">
        <v>14</v>
      </c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22"/>
      <c r="AQ5" s="22"/>
      <c r="AR5" s="20"/>
      <c r="BE5" s="304" t="s">
        <v>15</v>
      </c>
      <c r="BS5" s="17" t="s">
        <v>6</v>
      </c>
    </row>
    <row r="6" spans="1:74" s="1" customFormat="1" ht="37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9" t="s">
        <v>17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22"/>
      <c r="AQ6" s="22"/>
      <c r="AR6" s="20"/>
      <c r="BE6" s="305"/>
      <c r="BS6" s="17" t="s">
        <v>18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21</v>
      </c>
      <c r="AL7" s="22"/>
      <c r="AM7" s="22"/>
      <c r="AN7" s="27" t="s">
        <v>20</v>
      </c>
      <c r="AO7" s="22"/>
      <c r="AP7" s="22"/>
      <c r="AQ7" s="22"/>
      <c r="AR7" s="20"/>
      <c r="BE7" s="305"/>
      <c r="BS7" s="17" t="s">
        <v>8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05"/>
      <c r="BS8" s="17" t="s">
        <v>26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5"/>
      <c r="BS9" s="17" t="s">
        <v>27</v>
      </c>
    </row>
    <row r="10" spans="1:74" s="1" customFormat="1" ht="12" customHeight="1">
      <c r="B10" s="21"/>
      <c r="C10" s="22"/>
      <c r="D10" s="29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29</v>
      </c>
      <c r="AL10" s="22"/>
      <c r="AM10" s="22"/>
      <c r="AN10" s="27" t="s">
        <v>20</v>
      </c>
      <c r="AO10" s="22"/>
      <c r="AP10" s="22"/>
      <c r="AQ10" s="22"/>
      <c r="AR10" s="20"/>
      <c r="BE10" s="305"/>
      <c r="BS10" s="17" t="s">
        <v>18</v>
      </c>
    </row>
    <row r="11" spans="1:74" s="1" customFormat="1" ht="18.5" customHeight="1">
      <c r="B11" s="21"/>
      <c r="C11" s="22"/>
      <c r="D11" s="22"/>
      <c r="E11" s="27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31</v>
      </c>
      <c r="AL11" s="22"/>
      <c r="AM11" s="22"/>
      <c r="AN11" s="27" t="s">
        <v>20</v>
      </c>
      <c r="AO11" s="22"/>
      <c r="AP11" s="22"/>
      <c r="AQ11" s="22"/>
      <c r="AR11" s="20"/>
      <c r="BE11" s="305"/>
      <c r="BS11" s="17" t="s">
        <v>18</v>
      </c>
    </row>
    <row r="12" spans="1:74" s="1" customFormat="1" ht="7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5"/>
      <c r="BS12" s="17" t="s">
        <v>18</v>
      </c>
    </row>
    <row r="13" spans="1:74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29</v>
      </c>
      <c r="AL13" s="22"/>
      <c r="AM13" s="22"/>
      <c r="AN13" s="31" t="s">
        <v>33</v>
      </c>
      <c r="AO13" s="22"/>
      <c r="AP13" s="22"/>
      <c r="AQ13" s="22"/>
      <c r="AR13" s="20"/>
      <c r="BE13" s="305"/>
      <c r="BS13" s="17" t="s">
        <v>18</v>
      </c>
    </row>
    <row r="14" spans="1:74" ht="12.5">
      <c r="B14" s="21"/>
      <c r="C14" s="22"/>
      <c r="D14" s="22"/>
      <c r="E14" s="310" t="s">
        <v>33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29" t="s">
        <v>31</v>
      </c>
      <c r="AL14" s="22"/>
      <c r="AM14" s="22"/>
      <c r="AN14" s="31" t="s">
        <v>33</v>
      </c>
      <c r="AO14" s="22"/>
      <c r="AP14" s="22"/>
      <c r="AQ14" s="22"/>
      <c r="AR14" s="20"/>
      <c r="BE14" s="305"/>
      <c r="BS14" s="17" t="s">
        <v>18</v>
      </c>
    </row>
    <row r="15" spans="1:74" s="1" customFormat="1" ht="7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5"/>
      <c r="BS15" s="17" t="s">
        <v>34</v>
      </c>
    </row>
    <row r="16" spans="1:74" s="1" customFormat="1" ht="12" customHeight="1">
      <c r="B16" s="21"/>
      <c r="C16" s="22"/>
      <c r="D16" s="29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29</v>
      </c>
      <c r="AL16" s="22"/>
      <c r="AM16" s="22"/>
      <c r="AN16" s="27" t="s">
        <v>20</v>
      </c>
      <c r="AO16" s="22"/>
      <c r="AP16" s="22"/>
      <c r="AQ16" s="22"/>
      <c r="AR16" s="20"/>
      <c r="BE16" s="305"/>
      <c r="BS16" s="17" t="s">
        <v>4</v>
      </c>
    </row>
    <row r="17" spans="1:71" s="1" customFormat="1" ht="18.5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31</v>
      </c>
      <c r="AL17" s="22"/>
      <c r="AM17" s="22"/>
      <c r="AN17" s="27" t="s">
        <v>20</v>
      </c>
      <c r="AO17" s="22"/>
      <c r="AP17" s="22"/>
      <c r="AQ17" s="22"/>
      <c r="AR17" s="20"/>
      <c r="BE17" s="305"/>
      <c r="BS17" s="17" t="s">
        <v>34</v>
      </c>
    </row>
    <row r="18" spans="1:71" s="1" customFormat="1" ht="7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5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29</v>
      </c>
      <c r="AL19" s="22"/>
      <c r="AM19" s="22"/>
      <c r="AN19" s="27" t="s">
        <v>20</v>
      </c>
      <c r="AO19" s="22"/>
      <c r="AP19" s="22"/>
      <c r="AQ19" s="22"/>
      <c r="AR19" s="20"/>
      <c r="BE19" s="305"/>
      <c r="BS19" s="17" t="s">
        <v>8</v>
      </c>
    </row>
    <row r="20" spans="1:71" s="1" customFormat="1" ht="18.5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31</v>
      </c>
      <c r="AL20" s="22"/>
      <c r="AM20" s="22"/>
      <c r="AN20" s="27" t="s">
        <v>20</v>
      </c>
      <c r="AO20" s="22"/>
      <c r="AP20" s="22"/>
      <c r="AQ20" s="22"/>
      <c r="AR20" s="20"/>
      <c r="BE20" s="305"/>
      <c r="BS20" s="17" t="s">
        <v>34</v>
      </c>
    </row>
    <row r="21" spans="1:71" s="1" customFormat="1" ht="7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5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5"/>
    </row>
    <row r="23" spans="1:71" s="1" customFormat="1" ht="47.25" customHeight="1">
      <c r="B23" s="21"/>
      <c r="C23" s="22"/>
      <c r="D23" s="22"/>
      <c r="E23" s="312" t="s">
        <v>39</v>
      </c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22"/>
      <c r="AP23" s="22"/>
      <c r="AQ23" s="22"/>
      <c r="AR23" s="20"/>
      <c r="BE23" s="305"/>
    </row>
    <row r="24" spans="1:71" s="1" customFormat="1" ht="7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5"/>
    </row>
    <row r="25" spans="1:71" s="1" customFormat="1" ht="7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5"/>
    </row>
    <row r="26" spans="1:71" s="2" customFormat="1" ht="25.9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3">
        <f>ROUND(AG54,2)</f>
        <v>0</v>
      </c>
      <c r="AL26" s="314"/>
      <c r="AM26" s="314"/>
      <c r="AN26" s="314"/>
      <c r="AO26" s="314"/>
      <c r="AP26" s="36"/>
      <c r="AQ26" s="36"/>
      <c r="AR26" s="39"/>
      <c r="BE26" s="305"/>
    </row>
    <row r="27" spans="1:71" s="2" customFormat="1" ht="7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5"/>
    </row>
    <row r="28" spans="1:71" s="2" customFormat="1" ht="12.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5" t="s">
        <v>41</v>
      </c>
      <c r="M28" s="315"/>
      <c r="N28" s="315"/>
      <c r="O28" s="315"/>
      <c r="P28" s="315"/>
      <c r="Q28" s="36"/>
      <c r="R28" s="36"/>
      <c r="S28" s="36"/>
      <c r="T28" s="36"/>
      <c r="U28" s="36"/>
      <c r="V28" s="36"/>
      <c r="W28" s="315" t="s">
        <v>42</v>
      </c>
      <c r="X28" s="315"/>
      <c r="Y28" s="315"/>
      <c r="Z28" s="315"/>
      <c r="AA28" s="315"/>
      <c r="AB28" s="315"/>
      <c r="AC28" s="315"/>
      <c r="AD28" s="315"/>
      <c r="AE28" s="315"/>
      <c r="AF28" s="36"/>
      <c r="AG28" s="36"/>
      <c r="AH28" s="36"/>
      <c r="AI28" s="36"/>
      <c r="AJ28" s="36"/>
      <c r="AK28" s="315" t="s">
        <v>43</v>
      </c>
      <c r="AL28" s="315"/>
      <c r="AM28" s="315"/>
      <c r="AN28" s="315"/>
      <c r="AO28" s="315"/>
      <c r="AP28" s="36"/>
      <c r="AQ28" s="36"/>
      <c r="AR28" s="39"/>
      <c r="BE28" s="305"/>
    </row>
    <row r="29" spans="1:71" s="3" customFormat="1" ht="14.4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318">
        <v>0.21</v>
      </c>
      <c r="M29" s="317"/>
      <c r="N29" s="317"/>
      <c r="O29" s="317"/>
      <c r="P29" s="317"/>
      <c r="Q29" s="41"/>
      <c r="R29" s="41"/>
      <c r="S29" s="41"/>
      <c r="T29" s="41"/>
      <c r="U29" s="41"/>
      <c r="V29" s="41"/>
      <c r="W29" s="316">
        <f>ROUND(AZ54, 2)</f>
        <v>0</v>
      </c>
      <c r="X29" s="317"/>
      <c r="Y29" s="317"/>
      <c r="Z29" s="317"/>
      <c r="AA29" s="317"/>
      <c r="AB29" s="317"/>
      <c r="AC29" s="317"/>
      <c r="AD29" s="317"/>
      <c r="AE29" s="317"/>
      <c r="AF29" s="41"/>
      <c r="AG29" s="41"/>
      <c r="AH29" s="41"/>
      <c r="AI29" s="41"/>
      <c r="AJ29" s="41"/>
      <c r="AK29" s="316">
        <f>ROUND(AV54, 2)</f>
        <v>0</v>
      </c>
      <c r="AL29" s="317"/>
      <c r="AM29" s="317"/>
      <c r="AN29" s="317"/>
      <c r="AO29" s="317"/>
      <c r="AP29" s="41"/>
      <c r="AQ29" s="41"/>
      <c r="AR29" s="42"/>
      <c r="BE29" s="306"/>
    </row>
    <row r="30" spans="1:71" s="3" customFormat="1" ht="14.4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318">
        <v>0.15</v>
      </c>
      <c r="M30" s="317"/>
      <c r="N30" s="317"/>
      <c r="O30" s="317"/>
      <c r="P30" s="317"/>
      <c r="Q30" s="41"/>
      <c r="R30" s="41"/>
      <c r="S30" s="41"/>
      <c r="T30" s="41"/>
      <c r="U30" s="41"/>
      <c r="V30" s="41"/>
      <c r="W30" s="316">
        <f>ROUND(BA54, 2)</f>
        <v>0</v>
      </c>
      <c r="X30" s="317"/>
      <c r="Y30" s="317"/>
      <c r="Z30" s="317"/>
      <c r="AA30" s="317"/>
      <c r="AB30" s="317"/>
      <c r="AC30" s="317"/>
      <c r="AD30" s="317"/>
      <c r="AE30" s="317"/>
      <c r="AF30" s="41"/>
      <c r="AG30" s="41"/>
      <c r="AH30" s="41"/>
      <c r="AI30" s="41"/>
      <c r="AJ30" s="41"/>
      <c r="AK30" s="316">
        <f>ROUND(AW54, 2)</f>
        <v>0</v>
      </c>
      <c r="AL30" s="317"/>
      <c r="AM30" s="317"/>
      <c r="AN30" s="317"/>
      <c r="AO30" s="317"/>
      <c r="AP30" s="41"/>
      <c r="AQ30" s="41"/>
      <c r="AR30" s="42"/>
      <c r="BE30" s="306"/>
    </row>
    <row r="31" spans="1:71" s="3" customFormat="1" ht="14.4" hidden="1" customHeight="1"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318">
        <v>0.21</v>
      </c>
      <c r="M31" s="317"/>
      <c r="N31" s="317"/>
      <c r="O31" s="317"/>
      <c r="P31" s="317"/>
      <c r="Q31" s="41"/>
      <c r="R31" s="41"/>
      <c r="S31" s="41"/>
      <c r="T31" s="41"/>
      <c r="U31" s="41"/>
      <c r="V31" s="41"/>
      <c r="W31" s="316">
        <f>ROUND(BB54, 2)</f>
        <v>0</v>
      </c>
      <c r="X31" s="317"/>
      <c r="Y31" s="317"/>
      <c r="Z31" s="317"/>
      <c r="AA31" s="317"/>
      <c r="AB31" s="317"/>
      <c r="AC31" s="317"/>
      <c r="AD31" s="317"/>
      <c r="AE31" s="317"/>
      <c r="AF31" s="41"/>
      <c r="AG31" s="41"/>
      <c r="AH31" s="41"/>
      <c r="AI31" s="41"/>
      <c r="AJ31" s="41"/>
      <c r="AK31" s="316">
        <v>0</v>
      </c>
      <c r="AL31" s="317"/>
      <c r="AM31" s="317"/>
      <c r="AN31" s="317"/>
      <c r="AO31" s="317"/>
      <c r="AP31" s="41"/>
      <c r="AQ31" s="41"/>
      <c r="AR31" s="42"/>
      <c r="BE31" s="306"/>
    </row>
    <row r="32" spans="1:71" s="3" customFormat="1" ht="14.4" hidden="1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318">
        <v>0.15</v>
      </c>
      <c r="M32" s="317"/>
      <c r="N32" s="317"/>
      <c r="O32" s="317"/>
      <c r="P32" s="317"/>
      <c r="Q32" s="41"/>
      <c r="R32" s="41"/>
      <c r="S32" s="41"/>
      <c r="T32" s="41"/>
      <c r="U32" s="41"/>
      <c r="V32" s="41"/>
      <c r="W32" s="316">
        <f>ROUND(BC54, 2)</f>
        <v>0</v>
      </c>
      <c r="X32" s="317"/>
      <c r="Y32" s="317"/>
      <c r="Z32" s="317"/>
      <c r="AA32" s="317"/>
      <c r="AB32" s="317"/>
      <c r="AC32" s="317"/>
      <c r="AD32" s="317"/>
      <c r="AE32" s="317"/>
      <c r="AF32" s="41"/>
      <c r="AG32" s="41"/>
      <c r="AH32" s="41"/>
      <c r="AI32" s="41"/>
      <c r="AJ32" s="41"/>
      <c r="AK32" s="316">
        <v>0</v>
      </c>
      <c r="AL32" s="317"/>
      <c r="AM32" s="317"/>
      <c r="AN32" s="317"/>
      <c r="AO32" s="317"/>
      <c r="AP32" s="41"/>
      <c r="AQ32" s="41"/>
      <c r="AR32" s="42"/>
      <c r="BE32" s="306"/>
    </row>
    <row r="33" spans="1:57" s="3" customFormat="1" ht="14.4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318">
        <v>0</v>
      </c>
      <c r="M33" s="317"/>
      <c r="N33" s="317"/>
      <c r="O33" s="317"/>
      <c r="P33" s="317"/>
      <c r="Q33" s="41"/>
      <c r="R33" s="41"/>
      <c r="S33" s="41"/>
      <c r="T33" s="41"/>
      <c r="U33" s="41"/>
      <c r="V33" s="41"/>
      <c r="W33" s="316">
        <f>ROUND(BD54, 2)</f>
        <v>0</v>
      </c>
      <c r="X33" s="317"/>
      <c r="Y33" s="317"/>
      <c r="Z33" s="317"/>
      <c r="AA33" s="317"/>
      <c r="AB33" s="317"/>
      <c r="AC33" s="317"/>
      <c r="AD33" s="317"/>
      <c r="AE33" s="317"/>
      <c r="AF33" s="41"/>
      <c r="AG33" s="41"/>
      <c r="AH33" s="41"/>
      <c r="AI33" s="41"/>
      <c r="AJ33" s="41"/>
      <c r="AK33" s="316">
        <v>0</v>
      </c>
      <c r="AL33" s="317"/>
      <c r="AM33" s="317"/>
      <c r="AN33" s="317"/>
      <c r="AO33" s="317"/>
      <c r="AP33" s="41"/>
      <c r="AQ33" s="41"/>
      <c r="AR33" s="42"/>
    </row>
    <row r="34" spans="1:57" s="2" customFormat="1" ht="7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319" t="s">
        <v>52</v>
      </c>
      <c r="Y35" s="320"/>
      <c r="Z35" s="320"/>
      <c r="AA35" s="320"/>
      <c r="AB35" s="320"/>
      <c r="AC35" s="45"/>
      <c r="AD35" s="45"/>
      <c r="AE35" s="45"/>
      <c r="AF35" s="45"/>
      <c r="AG35" s="45"/>
      <c r="AH35" s="45"/>
      <c r="AI35" s="45"/>
      <c r="AJ35" s="45"/>
      <c r="AK35" s="321">
        <f>SUM(AK26:AK33)</f>
        <v>0</v>
      </c>
      <c r="AL35" s="320"/>
      <c r="AM35" s="320"/>
      <c r="AN35" s="320"/>
      <c r="AO35" s="322"/>
      <c r="AP35" s="43"/>
      <c r="AQ35" s="43"/>
      <c r="AR35" s="39"/>
      <c r="BE35" s="34"/>
    </row>
    <row r="36" spans="1:57" s="2" customFormat="1" ht="7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7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7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5" customHeight="1">
      <c r="A42" s="34"/>
      <c r="B42" s="35"/>
      <c r="C42" s="23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7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5122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7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3" t="str">
        <f>K6</f>
        <v>5122  Klatovská nemocnice-stavební úpravy 2. NP umístění DIP a DIOP stávající budovy č. p.204</v>
      </c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P45" s="56"/>
      <c r="AQ45" s="56"/>
      <c r="AR45" s="57"/>
    </row>
    <row r="46" spans="1:57" s="2" customFormat="1" ht="7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25" t="str">
        <f>IF(AN8= "","",AN8)</f>
        <v>17. 4. 2022</v>
      </c>
      <c r="AN47" s="325"/>
      <c r="AO47" s="36"/>
      <c r="AP47" s="36"/>
      <c r="AQ47" s="36"/>
      <c r="AR47" s="39"/>
      <c r="BE47" s="34"/>
    </row>
    <row r="48" spans="1:57" s="2" customFormat="1" ht="7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65" customHeight="1">
      <c r="A49" s="34"/>
      <c r="B49" s="35"/>
      <c r="C49" s="29" t="s">
        <v>28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Klatovská nemocnice a. s., Plzeňská 929, Klatovy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35</v>
      </c>
      <c r="AJ49" s="36"/>
      <c r="AK49" s="36"/>
      <c r="AL49" s="36"/>
      <c r="AM49" s="326" t="str">
        <f>IF(E17="","",E17)</f>
        <v>Ing. Petr Lavička, Pražská 22, Klatovy</v>
      </c>
      <c r="AN49" s="327"/>
      <c r="AO49" s="327"/>
      <c r="AP49" s="327"/>
      <c r="AQ49" s="36"/>
      <c r="AR49" s="39"/>
      <c r="AS49" s="328" t="s">
        <v>54</v>
      </c>
      <c r="AT49" s="329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15" customHeight="1">
      <c r="A50" s="34"/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37</v>
      </c>
      <c r="AJ50" s="36"/>
      <c r="AK50" s="36"/>
      <c r="AL50" s="36"/>
      <c r="AM50" s="326" t="str">
        <f>IF(E20="","",E20)</f>
        <v xml:space="preserve"> </v>
      </c>
      <c r="AN50" s="327"/>
      <c r="AO50" s="327"/>
      <c r="AP50" s="327"/>
      <c r="AQ50" s="36"/>
      <c r="AR50" s="39"/>
      <c r="AS50" s="330"/>
      <c r="AT50" s="331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7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2"/>
      <c r="AT51" s="333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4" t="s">
        <v>55</v>
      </c>
      <c r="D52" s="335"/>
      <c r="E52" s="335"/>
      <c r="F52" s="335"/>
      <c r="G52" s="335"/>
      <c r="H52" s="66"/>
      <c r="I52" s="336" t="s">
        <v>56</v>
      </c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37" t="s">
        <v>57</v>
      </c>
      <c r="AH52" s="335"/>
      <c r="AI52" s="335"/>
      <c r="AJ52" s="335"/>
      <c r="AK52" s="335"/>
      <c r="AL52" s="335"/>
      <c r="AM52" s="335"/>
      <c r="AN52" s="336" t="s">
        <v>58</v>
      </c>
      <c r="AO52" s="335"/>
      <c r="AP52" s="335"/>
      <c r="AQ52" s="67" t="s">
        <v>59</v>
      </c>
      <c r="AR52" s="39"/>
      <c r="AS52" s="68" t="s">
        <v>60</v>
      </c>
      <c r="AT52" s="69" t="s">
        <v>61</v>
      </c>
      <c r="AU52" s="69" t="s">
        <v>62</v>
      </c>
      <c r="AV52" s="69" t="s">
        <v>63</v>
      </c>
      <c r="AW52" s="69" t="s">
        <v>64</v>
      </c>
      <c r="AX52" s="69" t="s">
        <v>65</v>
      </c>
      <c r="AY52" s="69" t="s">
        <v>66</v>
      </c>
      <c r="AZ52" s="69" t="s">
        <v>67</v>
      </c>
      <c r="BA52" s="69" t="s">
        <v>68</v>
      </c>
      <c r="BB52" s="69" t="s">
        <v>69</v>
      </c>
      <c r="BC52" s="69" t="s">
        <v>70</v>
      </c>
      <c r="BD52" s="70" t="s">
        <v>71</v>
      </c>
      <c r="BE52" s="34"/>
    </row>
    <row r="53" spans="1:91" s="2" customFormat="1" ht="10.7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72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1">
        <f>ROUND(AG55,2)</f>
        <v>0</v>
      </c>
      <c r="AH54" s="341"/>
      <c r="AI54" s="341"/>
      <c r="AJ54" s="341"/>
      <c r="AK54" s="341"/>
      <c r="AL54" s="341"/>
      <c r="AM54" s="341"/>
      <c r="AN54" s="342">
        <f>SUM(AG54,AT54)</f>
        <v>0</v>
      </c>
      <c r="AO54" s="342"/>
      <c r="AP54" s="342"/>
      <c r="AQ54" s="78" t="s">
        <v>20</v>
      </c>
      <c r="AR54" s="79"/>
      <c r="AS54" s="80">
        <f>ROUND(AS55,2)</f>
        <v>0</v>
      </c>
      <c r="AT54" s="81">
        <f>ROUND(SUM(AV54:AW54),0)</f>
        <v>0</v>
      </c>
      <c r="AU54" s="82">
        <f>ROUND(AU55,5)</f>
        <v>0</v>
      </c>
      <c r="AV54" s="81">
        <f>ROUND(AZ54*L29,0)</f>
        <v>0</v>
      </c>
      <c r="AW54" s="81">
        <f>ROUND(BA54*L30,0)</f>
        <v>0</v>
      </c>
      <c r="AX54" s="81">
        <f>ROUND(BB54*L29,0)</f>
        <v>0</v>
      </c>
      <c r="AY54" s="81">
        <f>ROUND(BC54*L30,0)</f>
        <v>0</v>
      </c>
      <c r="AZ54" s="81">
        <f>ROUND(AZ55,2)</f>
        <v>0</v>
      </c>
      <c r="BA54" s="81">
        <f>ROUND(BA55,2)</f>
        <v>0</v>
      </c>
      <c r="BB54" s="81">
        <f>ROUND(BB55,2)</f>
        <v>0</v>
      </c>
      <c r="BC54" s="81">
        <f>ROUND(BC55,2)</f>
        <v>0</v>
      </c>
      <c r="BD54" s="83">
        <f>ROUND(BD55,2)</f>
        <v>0</v>
      </c>
      <c r="BS54" s="84" t="s">
        <v>73</v>
      </c>
      <c r="BT54" s="84" t="s">
        <v>74</v>
      </c>
      <c r="BU54" s="85" t="s">
        <v>75</v>
      </c>
      <c r="BV54" s="84" t="s">
        <v>76</v>
      </c>
      <c r="BW54" s="84" t="s">
        <v>5</v>
      </c>
      <c r="BX54" s="84" t="s">
        <v>77</v>
      </c>
      <c r="CL54" s="84" t="s">
        <v>20</v>
      </c>
    </row>
    <row r="55" spans="1:91" s="7" customFormat="1" ht="16.5" customHeight="1">
      <c r="A55" s="86" t="s">
        <v>78</v>
      </c>
      <c r="B55" s="87"/>
      <c r="C55" s="88"/>
      <c r="D55" s="340" t="s">
        <v>79</v>
      </c>
      <c r="E55" s="340"/>
      <c r="F55" s="340"/>
      <c r="G55" s="340"/>
      <c r="H55" s="340"/>
      <c r="I55" s="89"/>
      <c r="J55" s="340" t="s">
        <v>80</v>
      </c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40"/>
      <c r="W55" s="340"/>
      <c r="X55" s="340"/>
      <c r="Y55" s="340"/>
      <c r="Z55" s="340"/>
      <c r="AA55" s="340"/>
      <c r="AB55" s="340"/>
      <c r="AC55" s="340"/>
      <c r="AD55" s="340"/>
      <c r="AE55" s="340"/>
      <c r="AF55" s="340"/>
      <c r="AG55" s="338">
        <f>'01 - SO 01 Stavební rpzpočet'!J30</f>
        <v>0</v>
      </c>
      <c r="AH55" s="339"/>
      <c r="AI55" s="339"/>
      <c r="AJ55" s="339"/>
      <c r="AK55" s="339"/>
      <c r="AL55" s="339"/>
      <c r="AM55" s="339"/>
      <c r="AN55" s="338">
        <f>SUM(AG55,AT55)</f>
        <v>0</v>
      </c>
      <c r="AO55" s="339"/>
      <c r="AP55" s="339"/>
      <c r="AQ55" s="90" t="s">
        <v>81</v>
      </c>
      <c r="AR55" s="91"/>
      <c r="AS55" s="92">
        <v>0</v>
      </c>
      <c r="AT55" s="93">
        <f>ROUND(SUM(AV55:AW55),0)</f>
        <v>0</v>
      </c>
      <c r="AU55" s="94">
        <f>'01 - SO 01 Stavební rpzpočet'!P107</f>
        <v>0</v>
      </c>
      <c r="AV55" s="93">
        <f>'01 - SO 01 Stavební rpzpočet'!J33</f>
        <v>0</v>
      </c>
      <c r="AW55" s="93">
        <f>'01 - SO 01 Stavební rpzpočet'!J34</f>
        <v>0</v>
      </c>
      <c r="AX55" s="93">
        <f>'01 - SO 01 Stavební rpzpočet'!J35</f>
        <v>0</v>
      </c>
      <c r="AY55" s="93">
        <f>'01 - SO 01 Stavební rpzpočet'!J36</f>
        <v>0</v>
      </c>
      <c r="AZ55" s="93">
        <f>'01 - SO 01 Stavební rpzpočet'!F33</f>
        <v>0</v>
      </c>
      <c r="BA55" s="93">
        <f>'01 - SO 01 Stavební rpzpočet'!F34</f>
        <v>0</v>
      </c>
      <c r="BB55" s="93">
        <f>'01 - SO 01 Stavební rpzpočet'!F35</f>
        <v>0</v>
      </c>
      <c r="BC55" s="93">
        <f>'01 - SO 01 Stavební rpzpočet'!F36</f>
        <v>0</v>
      </c>
      <c r="BD55" s="95">
        <f>'01 - SO 01 Stavební rpzpočet'!F37</f>
        <v>0</v>
      </c>
      <c r="BT55" s="96" t="s">
        <v>8</v>
      </c>
      <c r="BV55" s="96" t="s">
        <v>76</v>
      </c>
      <c r="BW55" s="96" t="s">
        <v>82</v>
      </c>
      <c r="BX55" s="96" t="s">
        <v>5</v>
      </c>
      <c r="CL55" s="96" t="s">
        <v>20</v>
      </c>
      <c r="CM55" s="96" t="s">
        <v>83</v>
      </c>
    </row>
    <row r="56" spans="1:91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9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7" customHeight="1">
      <c r="A57" s="34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algorithmName="SHA-512" hashValue="5+0AOqsfQzHHegJ8mPs70Egn8U59IG3xrSiOgahTnyTNZrRY2cB2Q50i0kh5cK4KfGHDIbauaVzofW/vPQacLg==" saltValue="XM5G0grTxP+ADbG32jydz9wka4bK2xADU0Le4PZzE6133uVKXZeYs7F/X9tkfnqynWuso67ZyzQ4V0GOoOJZkA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SO 01 Stavební rpzpočet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78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7" t="s">
        <v>82</v>
      </c>
    </row>
    <row r="3" spans="1:46" s="1" customFormat="1" ht="7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20"/>
      <c r="AT3" s="17" t="s">
        <v>83</v>
      </c>
    </row>
    <row r="4" spans="1:46" s="1" customFormat="1" ht="25" customHeight="1">
      <c r="B4" s="20"/>
      <c r="D4" s="99" t="s">
        <v>84</v>
      </c>
      <c r="L4" s="20"/>
      <c r="M4" s="100" t="s">
        <v>11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01" t="s">
        <v>16</v>
      </c>
      <c r="L6" s="20"/>
    </row>
    <row r="7" spans="1:46" s="1" customFormat="1" ht="16.5" customHeight="1">
      <c r="B7" s="20"/>
      <c r="E7" s="344" t="str">
        <f>'Rekapitulace stavby'!K6</f>
        <v>5122  Klatovská nemocnice-stavební úpravy 2. NP umístění DIP a DIOP stávající budovy č. p.204</v>
      </c>
      <c r="F7" s="345"/>
      <c r="G7" s="345"/>
      <c r="H7" s="345"/>
      <c r="L7" s="20"/>
    </row>
    <row r="8" spans="1:46" s="2" customFormat="1" ht="12" customHeight="1">
      <c r="A8" s="34"/>
      <c r="B8" s="39"/>
      <c r="C8" s="34"/>
      <c r="D8" s="101" t="s">
        <v>85</v>
      </c>
      <c r="E8" s="34"/>
      <c r="F8" s="34"/>
      <c r="G8" s="34"/>
      <c r="H8" s="34"/>
      <c r="I8" s="34"/>
      <c r="J8" s="34"/>
      <c r="K8" s="34"/>
      <c r="L8" s="10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6" t="s">
        <v>86</v>
      </c>
      <c r="F9" s="347"/>
      <c r="G9" s="347"/>
      <c r="H9" s="347"/>
      <c r="I9" s="34"/>
      <c r="J9" s="34"/>
      <c r="K9" s="34"/>
      <c r="L9" s="10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1" t="s">
        <v>19</v>
      </c>
      <c r="E11" s="34"/>
      <c r="F11" s="103" t="s">
        <v>20</v>
      </c>
      <c r="G11" s="34"/>
      <c r="H11" s="34"/>
      <c r="I11" s="101" t="s">
        <v>21</v>
      </c>
      <c r="J11" s="103" t="s">
        <v>20</v>
      </c>
      <c r="K11" s="34"/>
      <c r="L11" s="10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1" t="s">
        <v>22</v>
      </c>
      <c r="E12" s="34"/>
      <c r="F12" s="103" t="s">
        <v>23</v>
      </c>
      <c r="G12" s="34"/>
      <c r="H12" s="34"/>
      <c r="I12" s="101" t="s">
        <v>24</v>
      </c>
      <c r="J12" s="104" t="str">
        <f>'Rekapitulace stavby'!AN8</f>
        <v>17. 4. 2022</v>
      </c>
      <c r="K12" s="34"/>
      <c r="L12" s="10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75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1" t="s">
        <v>28</v>
      </c>
      <c r="E14" s="34"/>
      <c r="F14" s="34"/>
      <c r="G14" s="34"/>
      <c r="H14" s="34"/>
      <c r="I14" s="101" t="s">
        <v>29</v>
      </c>
      <c r="J14" s="103" t="str">
        <f>IF('Rekapitulace stavby'!AN10="","",'Rekapitulace stavby'!AN10)</f>
        <v/>
      </c>
      <c r="K14" s="34"/>
      <c r="L14" s="10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tr">
        <f>IF('Rekapitulace stavby'!E11="","",'Rekapitulace stavby'!E11)</f>
        <v>Klatovská nemocnice a. s., Plzeňská 929, Klatovy</v>
      </c>
      <c r="F15" s="34"/>
      <c r="G15" s="34"/>
      <c r="H15" s="34"/>
      <c r="I15" s="101" t="s">
        <v>31</v>
      </c>
      <c r="J15" s="103" t="str">
        <f>IF('Rekapitulace stavby'!AN11="","",'Rekapitulace stavby'!AN11)</f>
        <v/>
      </c>
      <c r="K15" s="34"/>
      <c r="L15" s="10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1" t="s">
        <v>32</v>
      </c>
      <c r="E17" s="34"/>
      <c r="F17" s="34"/>
      <c r="G17" s="34"/>
      <c r="H17" s="34"/>
      <c r="I17" s="101" t="s">
        <v>29</v>
      </c>
      <c r="J17" s="30" t="str">
        <f>'Rekapitulace stavby'!AN13</f>
        <v>Vyplň údaj</v>
      </c>
      <c r="K17" s="34"/>
      <c r="L17" s="10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48" t="str">
        <f>'Rekapitulace stavby'!E14</f>
        <v>Vyplň údaj</v>
      </c>
      <c r="F18" s="349"/>
      <c r="G18" s="349"/>
      <c r="H18" s="349"/>
      <c r="I18" s="101" t="s">
        <v>31</v>
      </c>
      <c r="J18" s="30" t="str">
        <f>'Rekapitulace stavby'!AN14</f>
        <v>Vyplň údaj</v>
      </c>
      <c r="K18" s="34"/>
      <c r="L18" s="10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1" t="s">
        <v>35</v>
      </c>
      <c r="E20" s="34"/>
      <c r="F20" s="34"/>
      <c r="G20" s="34"/>
      <c r="H20" s="34"/>
      <c r="I20" s="101" t="s">
        <v>29</v>
      </c>
      <c r="J20" s="103" t="str">
        <f>IF('Rekapitulace stavby'!AN16="","",'Rekapitulace stavby'!AN16)</f>
        <v/>
      </c>
      <c r="K20" s="34"/>
      <c r="L20" s="10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tr">
        <f>IF('Rekapitulace stavby'!E17="","",'Rekapitulace stavby'!E17)</f>
        <v>Ing. Petr Lavička, Pražská 22, Klatovy</v>
      </c>
      <c r="F21" s="34"/>
      <c r="G21" s="34"/>
      <c r="H21" s="34"/>
      <c r="I21" s="101" t="s">
        <v>31</v>
      </c>
      <c r="J21" s="103" t="str">
        <f>IF('Rekapitulace stavby'!AN17="","",'Rekapitulace stavby'!AN17)</f>
        <v/>
      </c>
      <c r="K21" s="34"/>
      <c r="L21" s="10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1" t="s">
        <v>37</v>
      </c>
      <c r="E23" s="34"/>
      <c r="F23" s="34"/>
      <c r="G23" s="34"/>
      <c r="H23" s="34"/>
      <c r="I23" s="101" t="s">
        <v>29</v>
      </c>
      <c r="J23" s="103" t="str">
        <f>IF('Rekapitulace stavby'!AN19="","",'Rekapitulace stavby'!AN19)</f>
        <v/>
      </c>
      <c r="K23" s="34"/>
      <c r="L23" s="10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01" t="s">
        <v>31</v>
      </c>
      <c r="J24" s="103" t="str">
        <f>IF('Rekapitulace stavby'!AN20="","",'Rekapitulace stavby'!AN20)</f>
        <v/>
      </c>
      <c r="K24" s="34"/>
      <c r="L24" s="10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1" t="s">
        <v>38</v>
      </c>
      <c r="E26" s="34"/>
      <c r="F26" s="34"/>
      <c r="G26" s="34"/>
      <c r="H26" s="34"/>
      <c r="I26" s="34"/>
      <c r="J26" s="34"/>
      <c r="K26" s="34"/>
      <c r="L26" s="10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5"/>
      <c r="B27" s="106"/>
      <c r="C27" s="105"/>
      <c r="D27" s="105"/>
      <c r="E27" s="350" t="s">
        <v>20</v>
      </c>
      <c r="F27" s="350"/>
      <c r="G27" s="350"/>
      <c r="H27" s="350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7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>
      <c r="A29" s="34"/>
      <c r="B29" s="39"/>
      <c r="C29" s="34"/>
      <c r="D29" s="108"/>
      <c r="E29" s="108"/>
      <c r="F29" s="108"/>
      <c r="G29" s="108"/>
      <c r="H29" s="108"/>
      <c r="I29" s="108"/>
      <c r="J29" s="108"/>
      <c r="K29" s="108"/>
      <c r="L29" s="10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customHeight="1">
      <c r="A30" s="34"/>
      <c r="B30" s="39"/>
      <c r="C30" s="34"/>
      <c r="D30" s="109" t="s">
        <v>40</v>
      </c>
      <c r="E30" s="34"/>
      <c r="F30" s="34"/>
      <c r="G30" s="34"/>
      <c r="H30" s="34"/>
      <c r="I30" s="34"/>
      <c r="J30" s="110">
        <f>ROUND(J107, 2)</f>
        <v>0</v>
      </c>
      <c r="K30" s="34"/>
      <c r="L30" s="10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08"/>
      <c r="E31" s="108"/>
      <c r="F31" s="108"/>
      <c r="G31" s="108"/>
      <c r="H31" s="108"/>
      <c r="I31" s="108"/>
      <c r="J31" s="108"/>
      <c r="K31" s="108"/>
      <c r="L31" s="10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1" t="s">
        <v>42</v>
      </c>
      <c r="G32" s="34"/>
      <c r="H32" s="34"/>
      <c r="I32" s="111" t="s">
        <v>41</v>
      </c>
      <c r="J32" s="111" t="s">
        <v>43</v>
      </c>
      <c r="K32" s="34"/>
      <c r="L32" s="10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2" t="s">
        <v>44</v>
      </c>
      <c r="E33" s="101" t="s">
        <v>45</v>
      </c>
      <c r="F33" s="113">
        <f>ROUND((SUM(BE107:BE777)),  2)</f>
        <v>0</v>
      </c>
      <c r="G33" s="34"/>
      <c r="H33" s="34"/>
      <c r="I33" s="114">
        <v>0.21</v>
      </c>
      <c r="J33" s="113">
        <f>ROUND(((SUM(BE107:BE777))*I33),  2)</f>
        <v>0</v>
      </c>
      <c r="K33" s="34"/>
      <c r="L33" s="10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1" t="s">
        <v>46</v>
      </c>
      <c r="F34" s="113">
        <f>ROUND((SUM(BF107:BF777)),  2)</f>
        <v>0</v>
      </c>
      <c r="G34" s="34"/>
      <c r="H34" s="34"/>
      <c r="I34" s="114">
        <v>0.15</v>
      </c>
      <c r="J34" s="113">
        <f>ROUND(((SUM(BF107:BF777))*I34),  2)</f>
        <v>0</v>
      </c>
      <c r="K34" s="34"/>
      <c r="L34" s="10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1" t="s">
        <v>47</v>
      </c>
      <c r="F35" s="113">
        <f>ROUND((SUM(BG107:BG777)),  2)</f>
        <v>0</v>
      </c>
      <c r="G35" s="34"/>
      <c r="H35" s="34"/>
      <c r="I35" s="114">
        <v>0.21</v>
      </c>
      <c r="J35" s="113">
        <f>0</f>
        <v>0</v>
      </c>
      <c r="K35" s="34"/>
      <c r="L35" s="10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1" t="s">
        <v>48</v>
      </c>
      <c r="F36" s="113">
        <f>ROUND((SUM(BH107:BH777)),  2)</f>
        <v>0</v>
      </c>
      <c r="G36" s="34"/>
      <c r="H36" s="34"/>
      <c r="I36" s="114">
        <v>0.15</v>
      </c>
      <c r="J36" s="113">
        <f>0</f>
        <v>0</v>
      </c>
      <c r="K36" s="34"/>
      <c r="L36" s="10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1" t="s">
        <v>49</v>
      </c>
      <c r="F37" s="113">
        <f>ROUND((SUM(BI107:BI777)),  2)</f>
        <v>0</v>
      </c>
      <c r="G37" s="34"/>
      <c r="H37" s="34"/>
      <c r="I37" s="114">
        <v>0</v>
      </c>
      <c r="J37" s="113">
        <f>0</f>
        <v>0</v>
      </c>
      <c r="K37" s="34"/>
      <c r="L37" s="10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>
      <c r="A39" s="34"/>
      <c r="B39" s="39"/>
      <c r="C39" s="115"/>
      <c r="D39" s="116" t="s">
        <v>50</v>
      </c>
      <c r="E39" s="117"/>
      <c r="F39" s="117"/>
      <c r="G39" s="118" t="s">
        <v>51</v>
      </c>
      <c r="H39" s="119" t="s">
        <v>52</v>
      </c>
      <c r="I39" s="117"/>
      <c r="J39" s="120">
        <f>SUM(J30:J37)</f>
        <v>0</v>
      </c>
      <c r="K39" s="121"/>
      <c r="L39" s="10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2"/>
      <c r="C40" s="123"/>
      <c r="D40" s="123"/>
      <c r="E40" s="123"/>
      <c r="F40" s="123"/>
      <c r="G40" s="123"/>
      <c r="H40" s="123"/>
      <c r="I40" s="123"/>
      <c r="J40" s="123"/>
      <c r="K40" s="123"/>
      <c r="L40" s="10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7" customHeight="1">
      <c r="A44" s="34"/>
      <c r="B44" s="124"/>
      <c r="C44" s="125"/>
      <c r="D44" s="125"/>
      <c r="E44" s="125"/>
      <c r="F44" s="125"/>
      <c r="G44" s="125"/>
      <c r="H44" s="125"/>
      <c r="I44" s="125"/>
      <c r="J44" s="125"/>
      <c r="K44" s="125"/>
      <c r="L44" s="102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5" customHeight="1">
      <c r="A45" s="34"/>
      <c r="B45" s="35"/>
      <c r="C45" s="23" t="s">
        <v>87</v>
      </c>
      <c r="D45" s="36"/>
      <c r="E45" s="36"/>
      <c r="F45" s="36"/>
      <c r="G45" s="36"/>
      <c r="H45" s="36"/>
      <c r="I45" s="36"/>
      <c r="J45" s="36"/>
      <c r="K45" s="36"/>
      <c r="L45" s="102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7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2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2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1" t="str">
        <f>E7</f>
        <v>5122  Klatovská nemocnice-stavební úpravy 2. NP umístění DIP a DIOP stávající budovy č. p.204</v>
      </c>
      <c r="F48" s="352"/>
      <c r="G48" s="352"/>
      <c r="H48" s="352"/>
      <c r="I48" s="36"/>
      <c r="J48" s="36"/>
      <c r="K48" s="36"/>
      <c r="L48" s="102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85</v>
      </c>
      <c r="D49" s="36"/>
      <c r="E49" s="36"/>
      <c r="F49" s="36"/>
      <c r="G49" s="36"/>
      <c r="H49" s="36"/>
      <c r="I49" s="36"/>
      <c r="J49" s="36"/>
      <c r="K49" s="36"/>
      <c r="L49" s="102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3" t="str">
        <f>E9</f>
        <v>01 - SO 01 Stavební rpzpočet</v>
      </c>
      <c r="F50" s="353"/>
      <c r="G50" s="353"/>
      <c r="H50" s="353"/>
      <c r="I50" s="36"/>
      <c r="J50" s="36"/>
      <c r="K50" s="36"/>
      <c r="L50" s="102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7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2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 xml:space="preserve"> </v>
      </c>
      <c r="G52" s="36"/>
      <c r="H52" s="36"/>
      <c r="I52" s="29" t="s">
        <v>24</v>
      </c>
      <c r="J52" s="59" t="str">
        <f>IF(J12="","",J12)</f>
        <v>17. 4. 2022</v>
      </c>
      <c r="K52" s="36"/>
      <c r="L52" s="102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7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2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9" t="s">
        <v>28</v>
      </c>
      <c r="D54" s="36"/>
      <c r="E54" s="36"/>
      <c r="F54" s="27" t="str">
        <f>E15</f>
        <v>Klatovská nemocnice a. s., Plzeňská 929, Klatovy</v>
      </c>
      <c r="G54" s="36"/>
      <c r="H54" s="36"/>
      <c r="I54" s="29" t="s">
        <v>35</v>
      </c>
      <c r="J54" s="32" t="str">
        <f>E21</f>
        <v>Ing. Petr Lavička, Pražská 22, Klatovy</v>
      </c>
      <c r="K54" s="36"/>
      <c r="L54" s="102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29" t="s">
        <v>37</v>
      </c>
      <c r="J55" s="32" t="str">
        <f>E24</f>
        <v xml:space="preserve"> </v>
      </c>
      <c r="K55" s="36"/>
      <c r="L55" s="102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2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2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26" t="s">
        <v>88</v>
      </c>
      <c r="D57" s="127"/>
      <c r="E57" s="127"/>
      <c r="F57" s="127"/>
      <c r="G57" s="127"/>
      <c r="H57" s="127"/>
      <c r="I57" s="127"/>
      <c r="J57" s="128" t="s">
        <v>89</v>
      </c>
      <c r="K57" s="127"/>
      <c r="L57" s="102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2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2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75" customHeight="1">
      <c r="A59" s="34"/>
      <c r="B59" s="35"/>
      <c r="C59" s="129" t="s">
        <v>72</v>
      </c>
      <c r="D59" s="36"/>
      <c r="E59" s="36"/>
      <c r="F59" s="36"/>
      <c r="G59" s="36"/>
      <c r="H59" s="36"/>
      <c r="I59" s="36"/>
      <c r="J59" s="77">
        <f>J107</f>
        <v>0</v>
      </c>
      <c r="K59" s="36"/>
      <c r="L59" s="102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90</v>
      </c>
    </row>
    <row r="60" spans="1:47" s="9" customFormat="1" ht="25" customHeight="1">
      <c r="B60" s="130"/>
      <c r="C60" s="131"/>
      <c r="D60" s="132" t="s">
        <v>91</v>
      </c>
      <c r="E60" s="133"/>
      <c r="F60" s="133"/>
      <c r="G60" s="133"/>
      <c r="H60" s="133"/>
      <c r="I60" s="133"/>
      <c r="J60" s="134">
        <f>J108</f>
        <v>0</v>
      </c>
      <c r="K60" s="131"/>
      <c r="L60" s="135"/>
    </row>
    <row r="61" spans="1:47" s="10" customFormat="1" ht="19.899999999999999" customHeight="1">
      <c r="B61" s="136"/>
      <c r="C61" s="137"/>
      <c r="D61" s="138" t="s">
        <v>92</v>
      </c>
      <c r="E61" s="139"/>
      <c r="F61" s="139"/>
      <c r="G61" s="139"/>
      <c r="H61" s="139"/>
      <c r="I61" s="139"/>
      <c r="J61" s="140">
        <f>J109</f>
        <v>0</v>
      </c>
      <c r="K61" s="137"/>
      <c r="L61" s="141"/>
    </row>
    <row r="62" spans="1:47" s="10" customFormat="1" ht="19.899999999999999" customHeight="1">
      <c r="B62" s="136"/>
      <c r="C62" s="137"/>
      <c r="D62" s="138" t="s">
        <v>93</v>
      </c>
      <c r="E62" s="139"/>
      <c r="F62" s="139"/>
      <c r="G62" s="139"/>
      <c r="H62" s="139"/>
      <c r="I62" s="139"/>
      <c r="J62" s="140">
        <f>J132</f>
        <v>0</v>
      </c>
      <c r="K62" s="137"/>
      <c r="L62" s="141"/>
    </row>
    <row r="63" spans="1:47" s="10" customFormat="1" ht="19.899999999999999" customHeight="1">
      <c r="B63" s="136"/>
      <c r="C63" s="137"/>
      <c r="D63" s="138" t="s">
        <v>94</v>
      </c>
      <c r="E63" s="139"/>
      <c r="F63" s="139"/>
      <c r="G63" s="139"/>
      <c r="H63" s="139"/>
      <c r="I63" s="139"/>
      <c r="J63" s="140">
        <f>J175</f>
        <v>0</v>
      </c>
      <c r="K63" s="137"/>
      <c r="L63" s="141"/>
    </row>
    <row r="64" spans="1:47" s="10" customFormat="1" ht="19.899999999999999" customHeight="1">
      <c r="B64" s="136"/>
      <c r="C64" s="137"/>
      <c r="D64" s="138" t="s">
        <v>95</v>
      </c>
      <c r="E64" s="139"/>
      <c r="F64" s="139"/>
      <c r="G64" s="139"/>
      <c r="H64" s="139"/>
      <c r="I64" s="139"/>
      <c r="J64" s="140">
        <f>J188</f>
        <v>0</v>
      </c>
      <c r="K64" s="137"/>
      <c r="L64" s="141"/>
    </row>
    <row r="65" spans="2:12" s="10" customFormat="1" ht="19.899999999999999" customHeight="1">
      <c r="B65" s="136"/>
      <c r="C65" s="137"/>
      <c r="D65" s="138" t="s">
        <v>96</v>
      </c>
      <c r="E65" s="139"/>
      <c r="F65" s="139"/>
      <c r="G65" s="139"/>
      <c r="H65" s="139"/>
      <c r="I65" s="139"/>
      <c r="J65" s="140">
        <f>J205</f>
        <v>0</v>
      </c>
      <c r="K65" s="137"/>
      <c r="L65" s="141"/>
    </row>
    <row r="66" spans="2:12" s="10" customFormat="1" ht="19.899999999999999" customHeight="1">
      <c r="B66" s="136"/>
      <c r="C66" s="137"/>
      <c r="D66" s="138" t="s">
        <v>97</v>
      </c>
      <c r="E66" s="139"/>
      <c r="F66" s="139"/>
      <c r="G66" s="139"/>
      <c r="H66" s="139"/>
      <c r="I66" s="139"/>
      <c r="J66" s="140">
        <f>J239</f>
        <v>0</v>
      </c>
      <c r="K66" s="137"/>
      <c r="L66" s="141"/>
    </row>
    <row r="67" spans="2:12" s="10" customFormat="1" ht="19.899999999999999" customHeight="1">
      <c r="B67" s="136"/>
      <c r="C67" s="137"/>
      <c r="D67" s="138" t="s">
        <v>98</v>
      </c>
      <c r="E67" s="139"/>
      <c r="F67" s="139"/>
      <c r="G67" s="139"/>
      <c r="H67" s="139"/>
      <c r="I67" s="139"/>
      <c r="J67" s="140">
        <f>J360</f>
        <v>0</v>
      </c>
      <c r="K67" s="137"/>
      <c r="L67" s="141"/>
    </row>
    <row r="68" spans="2:12" s="10" customFormat="1" ht="19.899999999999999" customHeight="1">
      <c r="B68" s="136"/>
      <c r="C68" s="137"/>
      <c r="D68" s="138" t="s">
        <v>99</v>
      </c>
      <c r="E68" s="139"/>
      <c r="F68" s="139"/>
      <c r="G68" s="139"/>
      <c r="H68" s="139"/>
      <c r="I68" s="139"/>
      <c r="J68" s="140">
        <f>J377</f>
        <v>0</v>
      </c>
      <c r="K68" s="137"/>
      <c r="L68" s="141"/>
    </row>
    <row r="69" spans="2:12" s="9" customFormat="1" ht="25" customHeight="1">
      <c r="B69" s="130"/>
      <c r="C69" s="131"/>
      <c r="D69" s="132" t="s">
        <v>100</v>
      </c>
      <c r="E69" s="133"/>
      <c r="F69" s="133"/>
      <c r="G69" s="133"/>
      <c r="H69" s="133"/>
      <c r="I69" s="133"/>
      <c r="J69" s="134">
        <f>J381</f>
        <v>0</v>
      </c>
      <c r="K69" s="131"/>
      <c r="L69" s="135"/>
    </row>
    <row r="70" spans="2:12" s="10" customFormat="1" ht="19.899999999999999" customHeight="1">
      <c r="B70" s="136"/>
      <c r="C70" s="137"/>
      <c r="D70" s="138" t="s">
        <v>101</v>
      </c>
      <c r="E70" s="139"/>
      <c r="F70" s="139"/>
      <c r="G70" s="139"/>
      <c r="H70" s="139"/>
      <c r="I70" s="139"/>
      <c r="J70" s="140">
        <f>J382</f>
        <v>0</v>
      </c>
      <c r="K70" s="137"/>
      <c r="L70" s="141"/>
    </row>
    <row r="71" spans="2:12" s="10" customFormat="1" ht="19.899999999999999" customHeight="1">
      <c r="B71" s="136"/>
      <c r="C71" s="137"/>
      <c r="D71" s="138" t="s">
        <v>102</v>
      </c>
      <c r="E71" s="139"/>
      <c r="F71" s="139"/>
      <c r="G71" s="139"/>
      <c r="H71" s="139"/>
      <c r="I71" s="139"/>
      <c r="J71" s="140">
        <f>J501</f>
        <v>0</v>
      </c>
      <c r="K71" s="137"/>
      <c r="L71" s="141"/>
    </row>
    <row r="72" spans="2:12" s="10" customFormat="1" ht="19.899999999999999" customHeight="1">
      <c r="B72" s="136"/>
      <c r="C72" s="137"/>
      <c r="D72" s="138" t="s">
        <v>103</v>
      </c>
      <c r="E72" s="139"/>
      <c r="F72" s="139"/>
      <c r="G72" s="139"/>
      <c r="H72" s="139"/>
      <c r="I72" s="139"/>
      <c r="J72" s="140">
        <f>J517</f>
        <v>0</v>
      </c>
      <c r="K72" s="137"/>
      <c r="L72" s="141"/>
    </row>
    <row r="73" spans="2:12" s="10" customFormat="1" ht="19.899999999999999" customHeight="1">
      <c r="B73" s="136"/>
      <c r="C73" s="137"/>
      <c r="D73" s="138" t="s">
        <v>104</v>
      </c>
      <c r="E73" s="139"/>
      <c r="F73" s="139"/>
      <c r="G73" s="139"/>
      <c r="H73" s="139"/>
      <c r="I73" s="139"/>
      <c r="J73" s="140">
        <f>J532</f>
        <v>0</v>
      </c>
      <c r="K73" s="137"/>
      <c r="L73" s="141"/>
    </row>
    <row r="74" spans="2:12" s="10" customFormat="1" ht="19.899999999999999" customHeight="1">
      <c r="B74" s="136"/>
      <c r="C74" s="137"/>
      <c r="D74" s="138" t="s">
        <v>105</v>
      </c>
      <c r="E74" s="139"/>
      <c r="F74" s="139"/>
      <c r="G74" s="139"/>
      <c r="H74" s="139"/>
      <c r="I74" s="139"/>
      <c r="J74" s="140">
        <f>J554</f>
        <v>0</v>
      </c>
      <c r="K74" s="137"/>
      <c r="L74" s="141"/>
    </row>
    <row r="75" spans="2:12" s="10" customFormat="1" ht="19.899999999999999" customHeight="1">
      <c r="B75" s="136"/>
      <c r="C75" s="137"/>
      <c r="D75" s="138" t="s">
        <v>106</v>
      </c>
      <c r="E75" s="139"/>
      <c r="F75" s="139"/>
      <c r="G75" s="139"/>
      <c r="H75" s="139"/>
      <c r="I75" s="139"/>
      <c r="J75" s="140">
        <f>J579</f>
        <v>0</v>
      </c>
      <c r="K75" s="137"/>
      <c r="L75" s="141"/>
    </row>
    <row r="76" spans="2:12" s="10" customFormat="1" ht="19.899999999999999" customHeight="1">
      <c r="B76" s="136"/>
      <c r="C76" s="137"/>
      <c r="D76" s="138" t="s">
        <v>107</v>
      </c>
      <c r="E76" s="139"/>
      <c r="F76" s="139"/>
      <c r="G76" s="139"/>
      <c r="H76" s="139"/>
      <c r="I76" s="139"/>
      <c r="J76" s="140">
        <f>J591</f>
        <v>0</v>
      </c>
      <c r="K76" s="137"/>
      <c r="L76" s="141"/>
    </row>
    <row r="77" spans="2:12" s="10" customFormat="1" ht="19.899999999999999" customHeight="1">
      <c r="B77" s="136"/>
      <c r="C77" s="137"/>
      <c r="D77" s="138" t="s">
        <v>108</v>
      </c>
      <c r="E77" s="139"/>
      <c r="F77" s="139"/>
      <c r="G77" s="139"/>
      <c r="H77" s="139"/>
      <c r="I77" s="139"/>
      <c r="J77" s="140">
        <f>J601</f>
        <v>0</v>
      </c>
      <c r="K77" s="137"/>
      <c r="L77" s="141"/>
    </row>
    <row r="78" spans="2:12" s="10" customFormat="1" ht="19.899999999999999" customHeight="1">
      <c r="B78" s="136"/>
      <c r="C78" s="137"/>
      <c r="D78" s="138" t="s">
        <v>109</v>
      </c>
      <c r="E78" s="139"/>
      <c r="F78" s="139"/>
      <c r="G78" s="139"/>
      <c r="H78" s="139"/>
      <c r="I78" s="139"/>
      <c r="J78" s="140">
        <f>J627</f>
        <v>0</v>
      </c>
      <c r="K78" s="137"/>
      <c r="L78" s="141"/>
    </row>
    <row r="79" spans="2:12" s="10" customFormat="1" ht="19.899999999999999" customHeight="1">
      <c r="B79" s="136"/>
      <c r="C79" s="137"/>
      <c r="D79" s="138" t="s">
        <v>110</v>
      </c>
      <c r="E79" s="139"/>
      <c r="F79" s="139"/>
      <c r="G79" s="139"/>
      <c r="H79" s="139"/>
      <c r="I79" s="139"/>
      <c r="J79" s="140">
        <f>J673</f>
        <v>0</v>
      </c>
      <c r="K79" s="137"/>
      <c r="L79" s="141"/>
    </row>
    <row r="80" spans="2:12" s="10" customFormat="1" ht="19.899999999999999" customHeight="1">
      <c r="B80" s="136"/>
      <c r="C80" s="137"/>
      <c r="D80" s="138" t="s">
        <v>111</v>
      </c>
      <c r="E80" s="139"/>
      <c r="F80" s="139"/>
      <c r="G80" s="139"/>
      <c r="H80" s="139"/>
      <c r="I80" s="139"/>
      <c r="J80" s="140">
        <f>J707</f>
        <v>0</v>
      </c>
      <c r="K80" s="137"/>
      <c r="L80" s="141"/>
    </row>
    <row r="81" spans="1:31" s="10" customFormat="1" ht="19.899999999999999" customHeight="1">
      <c r="B81" s="136"/>
      <c r="C81" s="137"/>
      <c r="D81" s="138" t="s">
        <v>112</v>
      </c>
      <c r="E81" s="139"/>
      <c r="F81" s="139"/>
      <c r="G81" s="139"/>
      <c r="H81" s="139"/>
      <c r="I81" s="139"/>
      <c r="J81" s="140">
        <f>J728</f>
        <v>0</v>
      </c>
      <c r="K81" s="137"/>
      <c r="L81" s="141"/>
    </row>
    <row r="82" spans="1:31" s="9" customFormat="1" ht="25" customHeight="1">
      <c r="B82" s="130"/>
      <c r="C82" s="131"/>
      <c r="D82" s="132" t="s">
        <v>113</v>
      </c>
      <c r="E82" s="133"/>
      <c r="F82" s="133"/>
      <c r="G82" s="133"/>
      <c r="H82" s="133"/>
      <c r="I82" s="133"/>
      <c r="J82" s="134">
        <f>J744</f>
        <v>0</v>
      </c>
      <c r="K82" s="131"/>
      <c r="L82" s="135"/>
    </row>
    <row r="83" spans="1:31" s="9" customFormat="1" ht="25" customHeight="1">
      <c r="B83" s="130"/>
      <c r="C83" s="131"/>
      <c r="D83" s="132" t="s">
        <v>114</v>
      </c>
      <c r="E83" s="133"/>
      <c r="F83" s="133"/>
      <c r="G83" s="133"/>
      <c r="H83" s="133"/>
      <c r="I83" s="133"/>
      <c r="J83" s="134">
        <f>J755</f>
        <v>0</v>
      </c>
      <c r="K83" s="131"/>
      <c r="L83" s="135"/>
    </row>
    <row r="84" spans="1:31" s="10" customFormat="1" ht="19.899999999999999" customHeight="1">
      <c r="B84" s="136"/>
      <c r="C84" s="137"/>
      <c r="D84" s="138" t="s">
        <v>115</v>
      </c>
      <c r="E84" s="139"/>
      <c r="F84" s="139"/>
      <c r="G84" s="139"/>
      <c r="H84" s="139"/>
      <c r="I84" s="139"/>
      <c r="J84" s="140">
        <f>J756</f>
        <v>0</v>
      </c>
      <c r="K84" s="137"/>
      <c r="L84" s="141"/>
    </row>
    <row r="85" spans="1:31" s="10" customFormat="1" ht="19.899999999999999" customHeight="1">
      <c r="B85" s="136"/>
      <c r="C85" s="137"/>
      <c r="D85" s="138" t="s">
        <v>116</v>
      </c>
      <c r="E85" s="139"/>
      <c r="F85" s="139"/>
      <c r="G85" s="139"/>
      <c r="H85" s="139"/>
      <c r="I85" s="139"/>
      <c r="J85" s="140">
        <f>J766</f>
        <v>0</v>
      </c>
      <c r="K85" s="137"/>
      <c r="L85" s="141"/>
    </row>
    <row r="86" spans="1:31" s="10" customFormat="1" ht="19.899999999999999" customHeight="1">
      <c r="B86" s="136"/>
      <c r="C86" s="137"/>
      <c r="D86" s="138" t="s">
        <v>117</v>
      </c>
      <c r="E86" s="139"/>
      <c r="F86" s="139"/>
      <c r="G86" s="139"/>
      <c r="H86" s="139"/>
      <c r="I86" s="139"/>
      <c r="J86" s="140">
        <f>J770</f>
        <v>0</v>
      </c>
      <c r="K86" s="137"/>
      <c r="L86" s="141"/>
    </row>
    <row r="87" spans="1:31" s="10" customFormat="1" ht="19.899999999999999" customHeight="1">
      <c r="B87" s="136"/>
      <c r="C87" s="137"/>
      <c r="D87" s="138" t="s">
        <v>118</v>
      </c>
      <c r="E87" s="139"/>
      <c r="F87" s="139"/>
      <c r="G87" s="139"/>
      <c r="H87" s="139"/>
      <c r="I87" s="139"/>
      <c r="J87" s="140">
        <f>J774</f>
        <v>0</v>
      </c>
      <c r="K87" s="137"/>
      <c r="L87" s="141"/>
    </row>
    <row r="88" spans="1:31" s="2" customFormat="1" ht="21.7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7" customHeight="1">
      <c r="A89" s="34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10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3" spans="1:31" s="2" customFormat="1" ht="7" customHeight="1">
      <c r="A93" s="34"/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10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" customHeight="1">
      <c r="A94" s="34"/>
      <c r="B94" s="35"/>
      <c r="C94" s="23" t="s">
        <v>119</v>
      </c>
      <c r="D94" s="36"/>
      <c r="E94" s="36"/>
      <c r="F94" s="36"/>
      <c r="G94" s="36"/>
      <c r="H94" s="36"/>
      <c r="I94" s="36"/>
      <c r="J94" s="36"/>
      <c r="K94" s="36"/>
      <c r="L94" s="10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7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102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2" customHeight="1">
      <c r="A96" s="34"/>
      <c r="B96" s="35"/>
      <c r="C96" s="29" t="s">
        <v>16</v>
      </c>
      <c r="D96" s="36"/>
      <c r="E96" s="36"/>
      <c r="F96" s="36"/>
      <c r="G96" s="36"/>
      <c r="H96" s="36"/>
      <c r="I96" s="36"/>
      <c r="J96" s="36"/>
      <c r="K96" s="36"/>
      <c r="L96" s="102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6.5" customHeight="1">
      <c r="A97" s="34"/>
      <c r="B97" s="35"/>
      <c r="C97" s="36"/>
      <c r="D97" s="36"/>
      <c r="E97" s="351" t="str">
        <f>E7</f>
        <v>5122  Klatovská nemocnice-stavební úpravy 2. NP umístění DIP a DIOP stávající budovy č. p.204</v>
      </c>
      <c r="F97" s="352"/>
      <c r="G97" s="352"/>
      <c r="H97" s="352"/>
      <c r="I97" s="36"/>
      <c r="J97" s="36"/>
      <c r="K97" s="36"/>
      <c r="L97" s="102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2" customHeight="1">
      <c r="A98" s="34"/>
      <c r="B98" s="35"/>
      <c r="C98" s="29" t="s">
        <v>85</v>
      </c>
      <c r="D98" s="36"/>
      <c r="E98" s="36"/>
      <c r="F98" s="36"/>
      <c r="G98" s="36"/>
      <c r="H98" s="36"/>
      <c r="I98" s="36"/>
      <c r="J98" s="36"/>
      <c r="K98" s="36"/>
      <c r="L98" s="102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6.5" customHeight="1">
      <c r="A99" s="34"/>
      <c r="B99" s="35"/>
      <c r="C99" s="36"/>
      <c r="D99" s="36"/>
      <c r="E99" s="323" t="str">
        <f>E9</f>
        <v>01 - SO 01 Stavební rpzpočet</v>
      </c>
      <c r="F99" s="353"/>
      <c r="G99" s="353"/>
      <c r="H99" s="353"/>
      <c r="I99" s="36"/>
      <c r="J99" s="36"/>
      <c r="K99" s="36"/>
      <c r="L99" s="102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7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102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12" customHeight="1">
      <c r="A101" s="34"/>
      <c r="B101" s="35"/>
      <c r="C101" s="29" t="s">
        <v>22</v>
      </c>
      <c r="D101" s="36"/>
      <c r="E101" s="36"/>
      <c r="F101" s="27" t="str">
        <f>F12</f>
        <v xml:space="preserve"> </v>
      </c>
      <c r="G101" s="36"/>
      <c r="H101" s="36"/>
      <c r="I101" s="29" t="s">
        <v>24</v>
      </c>
      <c r="J101" s="59" t="str">
        <f>IF(J12="","",J12)</f>
        <v>17. 4. 2022</v>
      </c>
      <c r="K101" s="36"/>
      <c r="L101" s="102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7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102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25.65" customHeight="1">
      <c r="A103" s="34"/>
      <c r="B103" s="35"/>
      <c r="C103" s="29" t="s">
        <v>28</v>
      </c>
      <c r="D103" s="36"/>
      <c r="E103" s="36"/>
      <c r="F103" s="27" t="str">
        <f>E15</f>
        <v>Klatovská nemocnice a. s., Plzeňská 929, Klatovy</v>
      </c>
      <c r="G103" s="36"/>
      <c r="H103" s="36"/>
      <c r="I103" s="29" t="s">
        <v>35</v>
      </c>
      <c r="J103" s="32" t="str">
        <f>E21</f>
        <v>Ing. Petr Lavička, Pražská 22, Klatovy</v>
      </c>
      <c r="K103" s="36"/>
      <c r="L103" s="102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15.15" customHeight="1">
      <c r="A104" s="34"/>
      <c r="B104" s="35"/>
      <c r="C104" s="29" t="s">
        <v>32</v>
      </c>
      <c r="D104" s="36"/>
      <c r="E104" s="36"/>
      <c r="F104" s="27" t="str">
        <f>IF(E18="","",E18)</f>
        <v>Vyplň údaj</v>
      </c>
      <c r="G104" s="36"/>
      <c r="H104" s="36"/>
      <c r="I104" s="29" t="s">
        <v>37</v>
      </c>
      <c r="J104" s="32" t="str">
        <f>E24</f>
        <v xml:space="preserve"> </v>
      </c>
      <c r="K104" s="36"/>
      <c r="L104" s="102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0.2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102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11" customFormat="1" ht="29.25" customHeight="1">
      <c r="A106" s="142"/>
      <c r="B106" s="143"/>
      <c r="C106" s="144" t="s">
        <v>120</v>
      </c>
      <c r="D106" s="145" t="s">
        <v>59</v>
      </c>
      <c r="E106" s="145" t="s">
        <v>55</v>
      </c>
      <c r="F106" s="145" t="s">
        <v>56</v>
      </c>
      <c r="G106" s="145" t="s">
        <v>121</v>
      </c>
      <c r="H106" s="145" t="s">
        <v>122</v>
      </c>
      <c r="I106" s="145" t="s">
        <v>123</v>
      </c>
      <c r="J106" s="145" t="s">
        <v>89</v>
      </c>
      <c r="K106" s="146" t="s">
        <v>124</v>
      </c>
      <c r="L106" s="147"/>
      <c r="M106" s="68" t="s">
        <v>20</v>
      </c>
      <c r="N106" s="69" t="s">
        <v>44</v>
      </c>
      <c r="O106" s="69" t="s">
        <v>125</v>
      </c>
      <c r="P106" s="69" t="s">
        <v>126</v>
      </c>
      <c r="Q106" s="69" t="s">
        <v>127</v>
      </c>
      <c r="R106" s="69" t="s">
        <v>128</v>
      </c>
      <c r="S106" s="69" t="s">
        <v>129</v>
      </c>
      <c r="T106" s="70" t="s">
        <v>130</v>
      </c>
      <c r="U106" s="142"/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/>
    </row>
    <row r="107" spans="1:65" s="2" customFormat="1" ht="22.75" customHeight="1">
      <c r="A107" s="34"/>
      <c r="B107" s="35"/>
      <c r="C107" s="75" t="s">
        <v>131</v>
      </c>
      <c r="D107" s="36"/>
      <c r="E107" s="36"/>
      <c r="F107" s="36"/>
      <c r="G107" s="36"/>
      <c r="H107" s="36"/>
      <c r="I107" s="36"/>
      <c r="J107" s="148">
        <f>BK107</f>
        <v>0</v>
      </c>
      <c r="K107" s="36"/>
      <c r="L107" s="39"/>
      <c r="M107" s="71"/>
      <c r="N107" s="149"/>
      <c r="O107" s="72"/>
      <c r="P107" s="150">
        <f>P108+P381+P744+P755</f>
        <v>0</v>
      </c>
      <c r="Q107" s="72"/>
      <c r="R107" s="150">
        <f>R108+R381+R744+R755</f>
        <v>52.888410200000003</v>
      </c>
      <c r="S107" s="72"/>
      <c r="T107" s="151">
        <f>T108+T381+T744+T755</f>
        <v>28.540448000000005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73</v>
      </c>
      <c r="AU107" s="17" t="s">
        <v>90</v>
      </c>
      <c r="BK107" s="152">
        <f>BK108+BK381+BK744+BK755</f>
        <v>0</v>
      </c>
    </row>
    <row r="108" spans="1:65" s="12" customFormat="1" ht="25.9" customHeight="1">
      <c r="B108" s="153"/>
      <c r="C108" s="154"/>
      <c r="D108" s="155" t="s">
        <v>73</v>
      </c>
      <c r="E108" s="156" t="s">
        <v>132</v>
      </c>
      <c r="F108" s="156" t="s">
        <v>133</v>
      </c>
      <c r="G108" s="154"/>
      <c r="H108" s="154"/>
      <c r="I108" s="157"/>
      <c r="J108" s="158">
        <f>BK108</f>
        <v>0</v>
      </c>
      <c r="K108" s="154"/>
      <c r="L108" s="159"/>
      <c r="M108" s="160"/>
      <c r="N108" s="161"/>
      <c r="O108" s="161"/>
      <c r="P108" s="162">
        <f>P109+P132+P175+P188+P205+P239+P360+P377</f>
        <v>0</v>
      </c>
      <c r="Q108" s="161"/>
      <c r="R108" s="162">
        <f>R109+R132+R175+R188+R205+R239+R360+R377</f>
        <v>50.215949200000004</v>
      </c>
      <c r="S108" s="161"/>
      <c r="T108" s="163">
        <f>T109+T132+T175+T188+T205+T239+T360+T377</f>
        <v>27.494720000000004</v>
      </c>
      <c r="AR108" s="164" t="s">
        <v>8</v>
      </c>
      <c r="AT108" s="165" t="s">
        <v>73</v>
      </c>
      <c r="AU108" s="165" t="s">
        <v>74</v>
      </c>
      <c r="AY108" s="164" t="s">
        <v>134</v>
      </c>
      <c r="BK108" s="166">
        <f>BK109+BK132+BK175+BK188+BK205+BK239+BK360+BK377</f>
        <v>0</v>
      </c>
    </row>
    <row r="109" spans="1:65" s="12" customFormat="1" ht="22.75" customHeight="1">
      <c r="B109" s="153"/>
      <c r="C109" s="154"/>
      <c r="D109" s="155" t="s">
        <v>73</v>
      </c>
      <c r="E109" s="167" t="s">
        <v>8</v>
      </c>
      <c r="F109" s="167" t="s">
        <v>135</v>
      </c>
      <c r="G109" s="154"/>
      <c r="H109" s="154"/>
      <c r="I109" s="157"/>
      <c r="J109" s="168">
        <f>BK109</f>
        <v>0</v>
      </c>
      <c r="K109" s="154"/>
      <c r="L109" s="159"/>
      <c r="M109" s="160"/>
      <c r="N109" s="161"/>
      <c r="O109" s="161"/>
      <c r="P109" s="162">
        <f>SUM(P110:P131)</f>
        <v>0</v>
      </c>
      <c r="Q109" s="161"/>
      <c r="R109" s="162">
        <f>SUM(R110:R131)</f>
        <v>0</v>
      </c>
      <c r="S109" s="161"/>
      <c r="T109" s="163">
        <f>SUM(T110:T131)</f>
        <v>0</v>
      </c>
      <c r="AR109" s="164" t="s">
        <v>8</v>
      </c>
      <c r="AT109" s="165" t="s">
        <v>73</v>
      </c>
      <c r="AU109" s="165" t="s">
        <v>8</v>
      </c>
      <c r="AY109" s="164" t="s">
        <v>134</v>
      </c>
      <c r="BK109" s="166">
        <f>SUM(BK110:BK131)</f>
        <v>0</v>
      </c>
    </row>
    <row r="110" spans="1:65" s="2" customFormat="1" ht="16.5" customHeight="1">
      <c r="A110" s="34"/>
      <c r="B110" s="35"/>
      <c r="C110" s="169" t="s">
        <v>8</v>
      </c>
      <c r="D110" s="169" t="s">
        <v>136</v>
      </c>
      <c r="E110" s="170" t="s">
        <v>137</v>
      </c>
      <c r="F110" s="171" t="s">
        <v>20</v>
      </c>
      <c r="G110" s="172" t="s">
        <v>138</v>
      </c>
      <c r="H110" s="173">
        <v>1</v>
      </c>
      <c r="I110" s="174"/>
      <c r="J110" s="173">
        <f>ROUND(I110*H110,0)</f>
        <v>0</v>
      </c>
      <c r="K110" s="171" t="s">
        <v>20</v>
      </c>
      <c r="L110" s="39"/>
      <c r="M110" s="175" t="s">
        <v>20</v>
      </c>
      <c r="N110" s="176" t="s">
        <v>45</v>
      </c>
      <c r="O110" s="64"/>
      <c r="P110" s="177">
        <f>O110*H110</f>
        <v>0</v>
      </c>
      <c r="Q110" s="177">
        <v>0</v>
      </c>
      <c r="R110" s="177">
        <f>Q110*H110</f>
        <v>0</v>
      </c>
      <c r="S110" s="177">
        <v>0</v>
      </c>
      <c r="T110" s="17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9" t="s">
        <v>139</v>
      </c>
      <c r="AT110" s="179" t="s">
        <v>136</v>
      </c>
      <c r="AU110" s="179" t="s">
        <v>83</v>
      </c>
      <c r="AY110" s="17" t="s">
        <v>134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17" t="s">
        <v>8</v>
      </c>
      <c r="BK110" s="180">
        <f>ROUND(I110*H110,0)</f>
        <v>0</v>
      </c>
      <c r="BL110" s="17" t="s">
        <v>139</v>
      </c>
      <c r="BM110" s="179" t="s">
        <v>140</v>
      </c>
    </row>
    <row r="111" spans="1:65" s="2" customFormat="1" ht="10">
      <c r="A111" s="34"/>
      <c r="B111" s="35"/>
      <c r="C111" s="36"/>
      <c r="D111" s="181" t="s">
        <v>141</v>
      </c>
      <c r="E111" s="36"/>
      <c r="F111" s="182" t="s">
        <v>142</v>
      </c>
      <c r="G111" s="36"/>
      <c r="H111" s="36"/>
      <c r="I111" s="183"/>
      <c r="J111" s="36"/>
      <c r="K111" s="36"/>
      <c r="L111" s="39"/>
      <c r="M111" s="184"/>
      <c r="N111" s="18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141</v>
      </c>
      <c r="AU111" s="17" t="s">
        <v>83</v>
      </c>
    </row>
    <row r="112" spans="1:65" s="2" customFormat="1" ht="21.75" customHeight="1">
      <c r="A112" s="34"/>
      <c r="B112" s="35"/>
      <c r="C112" s="169" t="s">
        <v>83</v>
      </c>
      <c r="D112" s="169" t="s">
        <v>136</v>
      </c>
      <c r="E112" s="170" t="s">
        <v>143</v>
      </c>
      <c r="F112" s="171" t="s">
        <v>144</v>
      </c>
      <c r="G112" s="172" t="s">
        <v>145</v>
      </c>
      <c r="H112" s="173">
        <v>15</v>
      </c>
      <c r="I112" s="174"/>
      <c r="J112" s="173">
        <f>ROUND(I112*H112,0)</f>
        <v>0</v>
      </c>
      <c r="K112" s="171" t="s">
        <v>146</v>
      </c>
      <c r="L112" s="39"/>
      <c r="M112" s="175" t="s">
        <v>20</v>
      </c>
      <c r="N112" s="176" t="s">
        <v>45</v>
      </c>
      <c r="O112" s="64"/>
      <c r="P112" s="177">
        <f>O112*H112</f>
        <v>0</v>
      </c>
      <c r="Q112" s="177">
        <v>0</v>
      </c>
      <c r="R112" s="177">
        <f>Q112*H112</f>
        <v>0</v>
      </c>
      <c r="S112" s="177">
        <v>0</v>
      </c>
      <c r="T112" s="17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79" t="s">
        <v>139</v>
      </c>
      <c r="AT112" s="179" t="s">
        <v>136</v>
      </c>
      <c r="AU112" s="179" t="s">
        <v>83</v>
      </c>
      <c r="AY112" s="17" t="s">
        <v>134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17" t="s">
        <v>8</v>
      </c>
      <c r="BK112" s="180">
        <f>ROUND(I112*H112,0)</f>
        <v>0</v>
      </c>
      <c r="BL112" s="17" t="s">
        <v>139</v>
      </c>
      <c r="BM112" s="179" t="s">
        <v>147</v>
      </c>
    </row>
    <row r="113" spans="1:65" s="2" customFormat="1" ht="18">
      <c r="A113" s="34"/>
      <c r="B113" s="35"/>
      <c r="C113" s="36"/>
      <c r="D113" s="181" t="s">
        <v>141</v>
      </c>
      <c r="E113" s="36"/>
      <c r="F113" s="182" t="s">
        <v>148</v>
      </c>
      <c r="G113" s="36"/>
      <c r="H113" s="36"/>
      <c r="I113" s="183"/>
      <c r="J113" s="36"/>
      <c r="K113" s="36"/>
      <c r="L113" s="39"/>
      <c r="M113" s="184"/>
      <c r="N113" s="18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141</v>
      </c>
      <c r="AU113" s="17" t="s">
        <v>83</v>
      </c>
    </row>
    <row r="114" spans="1:65" s="2" customFormat="1" ht="10">
      <c r="A114" s="34"/>
      <c r="B114" s="35"/>
      <c r="C114" s="36"/>
      <c r="D114" s="186" t="s">
        <v>149</v>
      </c>
      <c r="E114" s="36"/>
      <c r="F114" s="187" t="s">
        <v>150</v>
      </c>
      <c r="G114" s="36"/>
      <c r="H114" s="36"/>
      <c r="I114" s="183"/>
      <c r="J114" s="36"/>
      <c r="K114" s="36"/>
      <c r="L114" s="39"/>
      <c r="M114" s="184"/>
      <c r="N114" s="18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149</v>
      </c>
      <c r="AU114" s="17" t="s">
        <v>83</v>
      </c>
    </row>
    <row r="115" spans="1:65" s="13" customFormat="1" ht="10">
      <c r="B115" s="188"/>
      <c r="C115" s="189"/>
      <c r="D115" s="181" t="s">
        <v>151</v>
      </c>
      <c r="E115" s="190" t="s">
        <v>20</v>
      </c>
      <c r="F115" s="191" t="s">
        <v>152</v>
      </c>
      <c r="G115" s="189"/>
      <c r="H115" s="192">
        <v>7.32</v>
      </c>
      <c r="I115" s="193"/>
      <c r="J115" s="189"/>
      <c r="K115" s="189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151</v>
      </c>
      <c r="AU115" s="198" t="s">
        <v>83</v>
      </c>
      <c r="AV115" s="13" t="s">
        <v>83</v>
      </c>
      <c r="AW115" s="13" t="s">
        <v>34</v>
      </c>
      <c r="AX115" s="13" t="s">
        <v>74</v>
      </c>
      <c r="AY115" s="198" t="s">
        <v>134</v>
      </c>
    </row>
    <row r="116" spans="1:65" s="13" customFormat="1" ht="10">
      <c r="B116" s="188"/>
      <c r="C116" s="189"/>
      <c r="D116" s="181" t="s">
        <v>151</v>
      </c>
      <c r="E116" s="190" t="s">
        <v>20</v>
      </c>
      <c r="F116" s="191" t="s">
        <v>153</v>
      </c>
      <c r="G116" s="189"/>
      <c r="H116" s="192">
        <v>7.68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151</v>
      </c>
      <c r="AU116" s="198" t="s">
        <v>83</v>
      </c>
      <c r="AV116" s="13" t="s">
        <v>83</v>
      </c>
      <c r="AW116" s="13" t="s">
        <v>34</v>
      </c>
      <c r="AX116" s="13" t="s">
        <v>74</v>
      </c>
      <c r="AY116" s="198" t="s">
        <v>134</v>
      </c>
    </row>
    <row r="117" spans="1:65" s="14" customFormat="1" ht="10">
      <c r="B117" s="199"/>
      <c r="C117" s="200"/>
      <c r="D117" s="181" t="s">
        <v>151</v>
      </c>
      <c r="E117" s="201" t="s">
        <v>20</v>
      </c>
      <c r="F117" s="202" t="s">
        <v>154</v>
      </c>
      <c r="G117" s="200"/>
      <c r="H117" s="203">
        <v>15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151</v>
      </c>
      <c r="AU117" s="209" t="s">
        <v>83</v>
      </c>
      <c r="AV117" s="14" t="s">
        <v>139</v>
      </c>
      <c r="AW117" s="14" t="s">
        <v>34</v>
      </c>
      <c r="AX117" s="14" t="s">
        <v>8</v>
      </c>
      <c r="AY117" s="209" t="s">
        <v>134</v>
      </c>
    </row>
    <row r="118" spans="1:65" s="2" customFormat="1" ht="21.75" customHeight="1">
      <c r="A118" s="34"/>
      <c r="B118" s="35"/>
      <c r="C118" s="169" t="s">
        <v>155</v>
      </c>
      <c r="D118" s="169" t="s">
        <v>136</v>
      </c>
      <c r="E118" s="170" t="s">
        <v>156</v>
      </c>
      <c r="F118" s="171" t="s">
        <v>157</v>
      </c>
      <c r="G118" s="172" t="s">
        <v>145</v>
      </c>
      <c r="H118" s="173">
        <v>15</v>
      </c>
      <c r="I118" s="174"/>
      <c r="J118" s="173">
        <f>ROUND(I118*H118,0)</f>
        <v>0</v>
      </c>
      <c r="K118" s="171" t="s">
        <v>146</v>
      </c>
      <c r="L118" s="39"/>
      <c r="M118" s="175" t="s">
        <v>20</v>
      </c>
      <c r="N118" s="176" t="s">
        <v>45</v>
      </c>
      <c r="O118" s="64"/>
      <c r="P118" s="177">
        <f>O118*H118</f>
        <v>0</v>
      </c>
      <c r="Q118" s="177">
        <v>0</v>
      </c>
      <c r="R118" s="177">
        <f>Q118*H118</f>
        <v>0</v>
      </c>
      <c r="S118" s="177">
        <v>0</v>
      </c>
      <c r="T118" s="17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9" t="s">
        <v>139</v>
      </c>
      <c r="AT118" s="179" t="s">
        <v>136</v>
      </c>
      <c r="AU118" s="179" t="s">
        <v>83</v>
      </c>
      <c r="AY118" s="17" t="s">
        <v>134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7" t="s">
        <v>8</v>
      </c>
      <c r="BK118" s="180">
        <f>ROUND(I118*H118,0)</f>
        <v>0</v>
      </c>
      <c r="BL118" s="17" t="s">
        <v>139</v>
      </c>
      <c r="BM118" s="179" t="s">
        <v>158</v>
      </c>
    </row>
    <row r="119" spans="1:65" s="2" customFormat="1" ht="18">
      <c r="A119" s="34"/>
      <c r="B119" s="35"/>
      <c r="C119" s="36"/>
      <c r="D119" s="181" t="s">
        <v>141</v>
      </c>
      <c r="E119" s="36"/>
      <c r="F119" s="182" t="s">
        <v>159</v>
      </c>
      <c r="G119" s="36"/>
      <c r="H119" s="36"/>
      <c r="I119" s="183"/>
      <c r="J119" s="36"/>
      <c r="K119" s="36"/>
      <c r="L119" s="39"/>
      <c r="M119" s="184"/>
      <c r="N119" s="18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141</v>
      </c>
      <c r="AU119" s="17" t="s">
        <v>83</v>
      </c>
    </row>
    <row r="120" spans="1:65" s="2" customFormat="1" ht="10">
      <c r="A120" s="34"/>
      <c r="B120" s="35"/>
      <c r="C120" s="36"/>
      <c r="D120" s="186" t="s">
        <v>149</v>
      </c>
      <c r="E120" s="36"/>
      <c r="F120" s="187" t="s">
        <v>160</v>
      </c>
      <c r="G120" s="36"/>
      <c r="H120" s="36"/>
      <c r="I120" s="183"/>
      <c r="J120" s="36"/>
      <c r="K120" s="36"/>
      <c r="L120" s="39"/>
      <c r="M120" s="184"/>
      <c r="N120" s="18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149</v>
      </c>
      <c r="AU120" s="17" t="s">
        <v>83</v>
      </c>
    </row>
    <row r="121" spans="1:65" s="13" customFormat="1" ht="10">
      <c r="B121" s="188"/>
      <c r="C121" s="189"/>
      <c r="D121" s="181" t="s">
        <v>151</v>
      </c>
      <c r="E121" s="190" t="s">
        <v>20</v>
      </c>
      <c r="F121" s="191" t="s">
        <v>152</v>
      </c>
      <c r="G121" s="189"/>
      <c r="H121" s="192">
        <v>7.32</v>
      </c>
      <c r="I121" s="193"/>
      <c r="J121" s="189"/>
      <c r="K121" s="189"/>
      <c r="L121" s="194"/>
      <c r="M121" s="195"/>
      <c r="N121" s="196"/>
      <c r="O121" s="196"/>
      <c r="P121" s="196"/>
      <c r="Q121" s="196"/>
      <c r="R121" s="196"/>
      <c r="S121" s="196"/>
      <c r="T121" s="197"/>
      <c r="AT121" s="198" t="s">
        <v>151</v>
      </c>
      <c r="AU121" s="198" t="s">
        <v>83</v>
      </c>
      <c r="AV121" s="13" t="s">
        <v>83</v>
      </c>
      <c r="AW121" s="13" t="s">
        <v>34</v>
      </c>
      <c r="AX121" s="13" t="s">
        <v>74</v>
      </c>
      <c r="AY121" s="198" t="s">
        <v>134</v>
      </c>
    </row>
    <row r="122" spans="1:65" s="13" customFormat="1" ht="10">
      <c r="B122" s="188"/>
      <c r="C122" s="189"/>
      <c r="D122" s="181" t="s">
        <v>151</v>
      </c>
      <c r="E122" s="190" t="s">
        <v>20</v>
      </c>
      <c r="F122" s="191" t="s">
        <v>153</v>
      </c>
      <c r="G122" s="189"/>
      <c r="H122" s="192">
        <v>7.68</v>
      </c>
      <c r="I122" s="193"/>
      <c r="J122" s="189"/>
      <c r="K122" s="189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151</v>
      </c>
      <c r="AU122" s="198" t="s">
        <v>83</v>
      </c>
      <c r="AV122" s="13" t="s">
        <v>83</v>
      </c>
      <c r="AW122" s="13" t="s">
        <v>34</v>
      </c>
      <c r="AX122" s="13" t="s">
        <v>74</v>
      </c>
      <c r="AY122" s="198" t="s">
        <v>134</v>
      </c>
    </row>
    <row r="123" spans="1:65" s="14" customFormat="1" ht="10">
      <c r="B123" s="199"/>
      <c r="C123" s="200"/>
      <c r="D123" s="181" t="s">
        <v>151</v>
      </c>
      <c r="E123" s="201" t="s">
        <v>20</v>
      </c>
      <c r="F123" s="202" t="s">
        <v>154</v>
      </c>
      <c r="G123" s="200"/>
      <c r="H123" s="203">
        <v>15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151</v>
      </c>
      <c r="AU123" s="209" t="s">
        <v>83</v>
      </c>
      <c r="AV123" s="14" t="s">
        <v>139</v>
      </c>
      <c r="AW123" s="14" t="s">
        <v>34</v>
      </c>
      <c r="AX123" s="14" t="s">
        <v>8</v>
      </c>
      <c r="AY123" s="209" t="s">
        <v>134</v>
      </c>
    </row>
    <row r="124" spans="1:65" s="2" customFormat="1" ht="24.15" customHeight="1">
      <c r="A124" s="34"/>
      <c r="B124" s="35"/>
      <c r="C124" s="169" t="s">
        <v>139</v>
      </c>
      <c r="D124" s="169" t="s">
        <v>136</v>
      </c>
      <c r="E124" s="170" t="s">
        <v>161</v>
      </c>
      <c r="F124" s="171" t="s">
        <v>162</v>
      </c>
      <c r="G124" s="172" t="s">
        <v>145</v>
      </c>
      <c r="H124" s="173">
        <v>75</v>
      </c>
      <c r="I124" s="174"/>
      <c r="J124" s="173">
        <f>ROUND(I124*H124,0)</f>
        <v>0</v>
      </c>
      <c r="K124" s="171" t="s">
        <v>146</v>
      </c>
      <c r="L124" s="39"/>
      <c r="M124" s="175" t="s">
        <v>20</v>
      </c>
      <c r="N124" s="176" t="s">
        <v>45</v>
      </c>
      <c r="O124" s="64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139</v>
      </c>
      <c r="AT124" s="179" t="s">
        <v>136</v>
      </c>
      <c r="AU124" s="179" t="s">
        <v>83</v>
      </c>
      <c r="AY124" s="17" t="s">
        <v>134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7" t="s">
        <v>8</v>
      </c>
      <c r="BK124" s="180">
        <f>ROUND(I124*H124,0)</f>
        <v>0</v>
      </c>
      <c r="BL124" s="17" t="s">
        <v>139</v>
      </c>
      <c r="BM124" s="179" t="s">
        <v>163</v>
      </c>
    </row>
    <row r="125" spans="1:65" s="2" customFormat="1" ht="18">
      <c r="A125" s="34"/>
      <c r="B125" s="35"/>
      <c r="C125" s="36"/>
      <c r="D125" s="181" t="s">
        <v>141</v>
      </c>
      <c r="E125" s="36"/>
      <c r="F125" s="182" t="s">
        <v>164</v>
      </c>
      <c r="G125" s="36"/>
      <c r="H125" s="36"/>
      <c r="I125" s="183"/>
      <c r="J125" s="36"/>
      <c r="K125" s="36"/>
      <c r="L125" s="39"/>
      <c r="M125" s="184"/>
      <c r="N125" s="18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141</v>
      </c>
      <c r="AU125" s="17" t="s">
        <v>83</v>
      </c>
    </row>
    <row r="126" spans="1:65" s="2" customFormat="1" ht="10">
      <c r="A126" s="34"/>
      <c r="B126" s="35"/>
      <c r="C126" s="36"/>
      <c r="D126" s="186" t="s">
        <v>149</v>
      </c>
      <c r="E126" s="36"/>
      <c r="F126" s="187" t="s">
        <v>165</v>
      </c>
      <c r="G126" s="36"/>
      <c r="H126" s="36"/>
      <c r="I126" s="183"/>
      <c r="J126" s="36"/>
      <c r="K126" s="36"/>
      <c r="L126" s="39"/>
      <c r="M126" s="184"/>
      <c r="N126" s="18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149</v>
      </c>
      <c r="AU126" s="17" t="s">
        <v>83</v>
      </c>
    </row>
    <row r="127" spans="1:65" s="13" customFormat="1" ht="10">
      <c r="B127" s="188"/>
      <c r="C127" s="189"/>
      <c r="D127" s="181" t="s">
        <v>151</v>
      </c>
      <c r="E127" s="190" t="s">
        <v>20</v>
      </c>
      <c r="F127" s="191" t="s">
        <v>166</v>
      </c>
      <c r="G127" s="189"/>
      <c r="H127" s="192">
        <v>75</v>
      </c>
      <c r="I127" s="193"/>
      <c r="J127" s="189"/>
      <c r="K127" s="189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151</v>
      </c>
      <c r="AU127" s="198" t="s">
        <v>83</v>
      </c>
      <c r="AV127" s="13" t="s">
        <v>83</v>
      </c>
      <c r="AW127" s="13" t="s">
        <v>34</v>
      </c>
      <c r="AX127" s="13" t="s">
        <v>8</v>
      </c>
      <c r="AY127" s="198" t="s">
        <v>134</v>
      </c>
    </row>
    <row r="128" spans="1:65" s="2" customFormat="1" ht="16.5" customHeight="1">
      <c r="A128" s="34"/>
      <c r="B128" s="35"/>
      <c r="C128" s="169" t="s">
        <v>167</v>
      </c>
      <c r="D128" s="169" t="s">
        <v>136</v>
      </c>
      <c r="E128" s="170" t="s">
        <v>168</v>
      </c>
      <c r="F128" s="171" t="s">
        <v>169</v>
      </c>
      <c r="G128" s="172" t="s">
        <v>170</v>
      </c>
      <c r="H128" s="173">
        <v>27</v>
      </c>
      <c r="I128" s="174"/>
      <c r="J128" s="173">
        <f>ROUND(I128*H128,0)</f>
        <v>0</v>
      </c>
      <c r="K128" s="171" t="s">
        <v>146</v>
      </c>
      <c r="L128" s="39"/>
      <c r="M128" s="175" t="s">
        <v>20</v>
      </c>
      <c r="N128" s="176" t="s">
        <v>45</v>
      </c>
      <c r="O128" s="64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139</v>
      </c>
      <c r="AT128" s="179" t="s">
        <v>136</v>
      </c>
      <c r="AU128" s="179" t="s">
        <v>83</v>
      </c>
      <c r="AY128" s="17" t="s">
        <v>134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7" t="s">
        <v>8</v>
      </c>
      <c r="BK128" s="180">
        <f>ROUND(I128*H128,0)</f>
        <v>0</v>
      </c>
      <c r="BL128" s="17" t="s">
        <v>139</v>
      </c>
      <c r="BM128" s="179" t="s">
        <v>171</v>
      </c>
    </row>
    <row r="129" spans="1:65" s="2" customFormat="1" ht="10">
      <c r="A129" s="34"/>
      <c r="B129" s="35"/>
      <c r="C129" s="36"/>
      <c r="D129" s="181" t="s">
        <v>141</v>
      </c>
      <c r="E129" s="36"/>
      <c r="F129" s="182" t="s">
        <v>172</v>
      </c>
      <c r="G129" s="36"/>
      <c r="H129" s="36"/>
      <c r="I129" s="183"/>
      <c r="J129" s="36"/>
      <c r="K129" s="36"/>
      <c r="L129" s="39"/>
      <c r="M129" s="184"/>
      <c r="N129" s="18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141</v>
      </c>
      <c r="AU129" s="17" t="s">
        <v>83</v>
      </c>
    </row>
    <row r="130" spans="1:65" s="2" customFormat="1" ht="10">
      <c r="A130" s="34"/>
      <c r="B130" s="35"/>
      <c r="C130" s="36"/>
      <c r="D130" s="186" t="s">
        <v>149</v>
      </c>
      <c r="E130" s="36"/>
      <c r="F130" s="187" t="s">
        <v>173</v>
      </c>
      <c r="G130" s="36"/>
      <c r="H130" s="36"/>
      <c r="I130" s="183"/>
      <c r="J130" s="36"/>
      <c r="K130" s="36"/>
      <c r="L130" s="39"/>
      <c r="M130" s="184"/>
      <c r="N130" s="18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149</v>
      </c>
      <c r="AU130" s="17" t="s">
        <v>83</v>
      </c>
    </row>
    <row r="131" spans="1:65" s="13" customFormat="1" ht="10">
      <c r="B131" s="188"/>
      <c r="C131" s="189"/>
      <c r="D131" s="181" t="s">
        <v>151</v>
      </c>
      <c r="E131" s="190" t="s">
        <v>20</v>
      </c>
      <c r="F131" s="191" t="s">
        <v>174</v>
      </c>
      <c r="G131" s="189"/>
      <c r="H131" s="192">
        <v>27</v>
      </c>
      <c r="I131" s="193"/>
      <c r="J131" s="189"/>
      <c r="K131" s="189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151</v>
      </c>
      <c r="AU131" s="198" t="s">
        <v>83</v>
      </c>
      <c r="AV131" s="13" t="s">
        <v>83</v>
      </c>
      <c r="AW131" s="13" t="s">
        <v>34</v>
      </c>
      <c r="AX131" s="13" t="s">
        <v>8</v>
      </c>
      <c r="AY131" s="198" t="s">
        <v>134</v>
      </c>
    </row>
    <row r="132" spans="1:65" s="12" customFormat="1" ht="22.75" customHeight="1">
      <c r="B132" s="153"/>
      <c r="C132" s="154"/>
      <c r="D132" s="155" t="s">
        <v>73</v>
      </c>
      <c r="E132" s="167" t="s">
        <v>83</v>
      </c>
      <c r="F132" s="167" t="s">
        <v>175</v>
      </c>
      <c r="G132" s="154"/>
      <c r="H132" s="154"/>
      <c r="I132" s="157"/>
      <c r="J132" s="168">
        <f>BK132</f>
        <v>0</v>
      </c>
      <c r="K132" s="154"/>
      <c r="L132" s="159"/>
      <c r="M132" s="160"/>
      <c r="N132" s="161"/>
      <c r="O132" s="161"/>
      <c r="P132" s="162">
        <f>SUM(P133:P174)</f>
        <v>0</v>
      </c>
      <c r="Q132" s="161"/>
      <c r="R132" s="162">
        <f>SUM(R133:R174)</f>
        <v>43.753006200000002</v>
      </c>
      <c r="S132" s="161"/>
      <c r="T132" s="163">
        <f>SUM(T133:T174)</f>
        <v>0</v>
      </c>
      <c r="AR132" s="164" t="s">
        <v>8</v>
      </c>
      <c r="AT132" s="165" t="s">
        <v>73</v>
      </c>
      <c r="AU132" s="165" t="s">
        <v>8</v>
      </c>
      <c r="AY132" s="164" t="s">
        <v>134</v>
      </c>
      <c r="BK132" s="166">
        <f>SUM(BK133:BK174)</f>
        <v>0</v>
      </c>
    </row>
    <row r="133" spans="1:65" s="2" customFormat="1" ht="16.5" customHeight="1">
      <c r="A133" s="34"/>
      <c r="B133" s="35"/>
      <c r="C133" s="169" t="s">
        <v>176</v>
      </c>
      <c r="D133" s="169" t="s">
        <v>136</v>
      </c>
      <c r="E133" s="170" t="s">
        <v>177</v>
      </c>
      <c r="F133" s="171" t="s">
        <v>178</v>
      </c>
      <c r="G133" s="172" t="s">
        <v>145</v>
      </c>
      <c r="H133" s="173">
        <v>1.89</v>
      </c>
      <c r="I133" s="174"/>
      <c r="J133" s="173">
        <f>ROUND(I133*H133,0)</f>
        <v>0</v>
      </c>
      <c r="K133" s="171" t="s">
        <v>146</v>
      </c>
      <c r="L133" s="39"/>
      <c r="M133" s="175" t="s">
        <v>20</v>
      </c>
      <c r="N133" s="176" t="s">
        <v>45</v>
      </c>
      <c r="O133" s="64"/>
      <c r="P133" s="177">
        <f>O133*H133</f>
        <v>0</v>
      </c>
      <c r="Q133" s="177">
        <v>2.5018699999999998</v>
      </c>
      <c r="R133" s="177">
        <f>Q133*H133</f>
        <v>4.7285342999999997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139</v>
      </c>
      <c r="AT133" s="179" t="s">
        <v>136</v>
      </c>
      <c r="AU133" s="179" t="s">
        <v>83</v>
      </c>
      <c r="AY133" s="17" t="s">
        <v>134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7" t="s">
        <v>8</v>
      </c>
      <c r="BK133" s="180">
        <f>ROUND(I133*H133,0)</f>
        <v>0</v>
      </c>
      <c r="BL133" s="17" t="s">
        <v>139</v>
      </c>
      <c r="BM133" s="179" t="s">
        <v>179</v>
      </c>
    </row>
    <row r="134" spans="1:65" s="2" customFormat="1" ht="10">
      <c r="A134" s="34"/>
      <c r="B134" s="35"/>
      <c r="C134" s="36"/>
      <c r="D134" s="181" t="s">
        <v>141</v>
      </c>
      <c r="E134" s="36"/>
      <c r="F134" s="182" t="s">
        <v>180</v>
      </c>
      <c r="G134" s="36"/>
      <c r="H134" s="36"/>
      <c r="I134" s="183"/>
      <c r="J134" s="36"/>
      <c r="K134" s="36"/>
      <c r="L134" s="39"/>
      <c r="M134" s="184"/>
      <c r="N134" s="18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141</v>
      </c>
      <c r="AU134" s="17" t="s">
        <v>83</v>
      </c>
    </row>
    <row r="135" spans="1:65" s="2" customFormat="1" ht="10">
      <c r="A135" s="34"/>
      <c r="B135" s="35"/>
      <c r="C135" s="36"/>
      <c r="D135" s="186" t="s">
        <v>149</v>
      </c>
      <c r="E135" s="36"/>
      <c r="F135" s="187" t="s">
        <v>181</v>
      </c>
      <c r="G135" s="36"/>
      <c r="H135" s="36"/>
      <c r="I135" s="183"/>
      <c r="J135" s="36"/>
      <c r="K135" s="36"/>
      <c r="L135" s="39"/>
      <c r="M135" s="184"/>
      <c r="N135" s="18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149</v>
      </c>
      <c r="AU135" s="17" t="s">
        <v>83</v>
      </c>
    </row>
    <row r="136" spans="1:65" s="13" customFormat="1" ht="10">
      <c r="B136" s="188"/>
      <c r="C136" s="189"/>
      <c r="D136" s="181" t="s">
        <v>151</v>
      </c>
      <c r="E136" s="190" t="s">
        <v>20</v>
      </c>
      <c r="F136" s="191" t="s">
        <v>182</v>
      </c>
      <c r="G136" s="189"/>
      <c r="H136" s="192">
        <v>0.93</v>
      </c>
      <c r="I136" s="193"/>
      <c r="J136" s="189"/>
      <c r="K136" s="189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151</v>
      </c>
      <c r="AU136" s="198" t="s">
        <v>83</v>
      </c>
      <c r="AV136" s="13" t="s">
        <v>83</v>
      </c>
      <c r="AW136" s="13" t="s">
        <v>34</v>
      </c>
      <c r="AX136" s="13" t="s">
        <v>74</v>
      </c>
      <c r="AY136" s="198" t="s">
        <v>134</v>
      </c>
    </row>
    <row r="137" spans="1:65" s="13" customFormat="1" ht="10">
      <c r="B137" s="188"/>
      <c r="C137" s="189"/>
      <c r="D137" s="181" t="s">
        <v>151</v>
      </c>
      <c r="E137" s="190" t="s">
        <v>20</v>
      </c>
      <c r="F137" s="191" t="s">
        <v>183</v>
      </c>
      <c r="G137" s="189"/>
      <c r="H137" s="192">
        <v>0.96</v>
      </c>
      <c r="I137" s="193"/>
      <c r="J137" s="189"/>
      <c r="K137" s="189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151</v>
      </c>
      <c r="AU137" s="198" t="s">
        <v>83</v>
      </c>
      <c r="AV137" s="13" t="s">
        <v>83</v>
      </c>
      <c r="AW137" s="13" t="s">
        <v>34</v>
      </c>
      <c r="AX137" s="13" t="s">
        <v>74</v>
      </c>
      <c r="AY137" s="198" t="s">
        <v>134</v>
      </c>
    </row>
    <row r="138" spans="1:65" s="14" customFormat="1" ht="10">
      <c r="B138" s="199"/>
      <c r="C138" s="200"/>
      <c r="D138" s="181" t="s">
        <v>151</v>
      </c>
      <c r="E138" s="201" t="s">
        <v>20</v>
      </c>
      <c r="F138" s="202" t="s">
        <v>154</v>
      </c>
      <c r="G138" s="200"/>
      <c r="H138" s="203">
        <v>1.89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151</v>
      </c>
      <c r="AU138" s="209" t="s">
        <v>83</v>
      </c>
      <c r="AV138" s="14" t="s">
        <v>139</v>
      </c>
      <c r="AW138" s="14" t="s">
        <v>34</v>
      </c>
      <c r="AX138" s="14" t="s">
        <v>8</v>
      </c>
      <c r="AY138" s="209" t="s">
        <v>134</v>
      </c>
    </row>
    <row r="139" spans="1:65" s="2" customFormat="1" ht="16.5" customHeight="1">
      <c r="A139" s="34"/>
      <c r="B139" s="35"/>
      <c r="C139" s="169" t="s">
        <v>184</v>
      </c>
      <c r="D139" s="169" t="s">
        <v>136</v>
      </c>
      <c r="E139" s="170" t="s">
        <v>185</v>
      </c>
      <c r="F139" s="171" t="s">
        <v>186</v>
      </c>
      <c r="G139" s="172" t="s">
        <v>187</v>
      </c>
      <c r="H139" s="173">
        <v>4.92</v>
      </c>
      <c r="I139" s="174"/>
      <c r="J139" s="173">
        <f>ROUND(I139*H139,0)</f>
        <v>0</v>
      </c>
      <c r="K139" s="171" t="s">
        <v>146</v>
      </c>
      <c r="L139" s="39"/>
      <c r="M139" s="175" t="s">
        <v>20</v>
      </c>
      <c r="N139" s="176" t="s">
        <v>45</v>
      </c>
      <c r="O139" s="64"/>
      <c r="P139" s="177">
        <f>O139*H139</f>
        <v>0</v>
      </c>
      <c r="Q139" s="177">
        <v>2.47E-3</v>
      </c>
      <c r="R139" s="177">
        <f>Q139*H139</f>
        <v>1.2152399999999999E-2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139</v>
      </c>
      <c r="AT139" s="179" t="s">
        <v>136</v>
      </c>
      <c r="AU139" s="179" t="s">
        <v>83</v>
      </c>
      <c r="AY139" s="17" t="s">
        <v>134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7" t="s">
        <v>8</v>
      </c>
      <c r="BK139" s="180">
        <f>ROUND(I139*H139,0)</f>
        <v>0</v>
      </c>
      <c r="BL139" s="17" t="s">
        <v>139</v>
      </c>
      <c r="BM139" s="179" t="s">
        <v>188</v>
      </c>
    </row>
    <row r="140" spans="1:65" s="2" customFormat="1" ht="10">
      <c r="A140" s="34"/>
      <c r="B140" s="35"/>
      <c r="C140" s="36"/>
      <c r="D140" s="181" t="s">
        <v>141</v>
      </c>
      <c r="E140" s="36"/>
      <c r="F140" s="182" t="s">
        <v>189</v>
      </c>
      <c r="G140" s="36"/>
      <c r="H140" s="36"/>
      <c r="I140" s="183"/>
      <c r="J140" s="36"/>
      <c r="K140" s="36"/>
      <c r="L140" s="39"/>
      <c r="M140" s="184"/>
      <c r="N140" s="18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141</v>
      </c>
      <c r="AU140" s="17" t="s">
        <v>83</v>
      </c>
    </row>
    <row r="141" spans="1:65" s="2" customFormat="1" ht="10">
      <c r="A141" s="34"/>
      <c r="B141" s="35"/>
      <c r="C141" s="36"/>
      <c r="D141" s="186" t="s">
        <v>149</v>
      </c>
      <c r="E141" s="36"/>
      <c r="F141" s="187" t="s">
        <v>190</v>
      </c>
      <c r="G141" s="36"/>
      <c r="H141" s="36"/>
      <c r="I141" s="183"/>
      <c r="J141" s="36"/>
      <c r="K141" s="36"/>
      <c r="L141" s="39"/>
      <c r="M141" s="184"/>
      <c r="N141" s="18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149</v>
      </c>
      <c r="AU141" s="17" t="s">
        <v>83</v>
      </c>
    </row>
    <row r="142" spans="1:65" s="13" customFormat="1" ht="10">
      <c r="B142" s="188"/>
      <c r="C142" s="189"/>
      <c r="D142" s="181" t="s">
        <v>151</v>
      </c>
      <c r="E142" s="190" t="s">
        <v>20</v>
      </c>
      <c r="F142" s="191" t="s">
        <v>191</v>
      </c>
      <c r="G142" s="189"/>
      <c r="H142" s="192">
        <v>2.44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151</v>
      </c>
      <c r="AU142" s="198" t="s">
        <v>83</v>
      </c>
      <c r="AV142" s="13" t="s">
        <v>83</v>
      </c>
      <c r="AW142" s="13" t="s">
        <v>34</v>
      </c>
      <c r="AX142" s="13" t="s">
        <v>74</v>
      </c>
      <c r="AY142" s="198" t="s">
        <v>134</v>
      </c>
    </row>
    <row r="143" spans="1:65" s="13" customFormat="1" ht="10">
      <c r="B143" s="188"/>
      <c r="C143" s="189"/>
      <c r="D143" s="181" t="s">
        <v>151</v>
      </c>
      <c r="E143" s="190" t="s">
        <v>20</v>
      </c>
      <c r="F143" s="191" t="s">
        <v>192</v>
      </c>
      <c r="G143" s="189"/>
      <c r="H143" s="192">
        <v>2.48</v>
      </c>
      <c r="I143" s="193"/>
      <c r="J143" s="189"/>
      <c r="K143" s="189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151</v>
      </c>
      <c r="AU143" s="198" t="s">
        <v>83</v>
      </c>
      <c r="AV143" s="13" t="s">
        <v>83</v>
      </c>
      <c r="AW143" s="13" t="s">
        <v>34</v>
      </c>
      <c r="AX143" s="13" t="s">
        <v>74</v>
      </c>
      <c r="AY143" s="198" t="s">
        <v>134</v>
      </c>
    </row>
    <row r="144" spans="1:65" s="14" customFormat="1" ht="10">
      <c r="B144" s="199"/>
      <c r="C144" s="200"/>
      <c r="D144" s="181" t="s">
        <v>151</v>
      </c>
      <c r="E144" s="201" t="s">
        <v>20</v>
      </c>
      <c r="F144" s="202" t="s">
        <v>154</v>
      </c>
      <c r="G144" s="200"/>
      <c r="H144" s="203">
        <v>4.92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151</v>
      </c>
      <c r="AU144" s="209" t="s">
        <v>83</v>
      </c>
      <c r="AV144" s="14" t="s">
        <v>139</v>
      </c>
      <c r="AW144" s="14" t="s">
        <v>34</v>
      </c>
      <c r="AX144" s="14" t="s">
        <v>8</v>
      </c>
      <c r="AY144" s="209" t="s">
        <v>134</v>
      </c>
    </row>
    <row r="145" spans="1:65" s="2" customFormat="1" ht="16.5" customHeight="1">
      <c r="A145" s="34"/>
      <c r="B145" s="35"/>
      <c r="C145" s="169" t="s">
        <v>193</v>
      </c>
      <c r="D145" s="169" t="s">
        <v>136</v>
      </c>
      <c r="E145" s="170" t="s">
        <v>194</v>
      </c>
      <c r="F145" s="171" t="s">
        <v>195</v>
      </c>
      <c r="G145" s="172" t="s">
        <v>187</v>
      </c>
      <c r="H145" s="173">
        <v>4.92</v>
      </c>
      <c r="I145" s="174"/>
      <c r="J145" s="173">
        <f>ROUND(I145*H145,0)</f>
        <v>0</v>
      </c>
      <c r="K145" s="171" t="s">
        <v>146</v>
      </c>
      <c r="L145" s="39"/>
      <c r="M145" s="175" t="s">
        <v>20</v>
      </c>
      <c r="N145" s="176" t="s">
        <v>45</v>
      </c>
      <c r="O145" s="64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139</v>
      </c>
      <c r="AT145" s="179" t="s">
        <v>136</v>
      </c>
      <c r="AU145" s="179" t="s">
        <v>83</v>
      </c>
      <c r="AY145" s="17" t="s">
        <v>134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7" t="s">
        <v>8</v>
      </c>
      <c r="BK145" s="180">
        <f>ROUND(I145*H145,0)</f>
        <v>0</v>
      </c>
      <c r="BL145" s="17" t="s">
        <v>139</v>
      </c>
      <c r="BM145" s="179" t="s">
        <v>196</v>
      </c>
    </row>
    <row r="146" spans="1:65" s="2" customFormat="1" ht="10">
      <c r="A146" s="34"/>
      <c r="B146" s="35"/>
      <c r="C146" s="36"/>
      <c r="D146" s="181" t="s">
        <v>141</v>
      </c>
      <c r="E146" s="36"/>
      <c r="F146" s="182" t="s">
        <v>197</v>
      </c>
      <c r="G146" s="36"/>
      <c r="H146" s="36"/>
      <c r="I146" s="183"/>
      <c r="J146" s="36"/>
      <c r="K146" s="36"/>
      <c r="L146" s="39"/>
      <c r="M146" s="184"/>
      <c r="N146" s="18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141</v>
      </c>
      <c r="AU146" s="17" t="s">
        <v>83</v>
      </c>
    </row>
    <row r="147" spans="1:65" s="2" customFormat="1" ht="10">
      <c r="A147" s="34"/>
      <c r="B147" s="35"/>
      <c r="C147" s="36"/>
      <c r="D147" s="186" t="s">
        <v>149</v>
      </c>
      <c r="E147" s="36"/>
      <c r="F147" s="187" t="s">
        <v>198</v>
      </c>
      <c r="G147" s="36"/>
      <c r="H147" s="36"/>
      <c r="I147" s="183"/>
      <c r="J147" s="36"/>
      <c r="K147" s="36"/>
      <c r="L147" s="39"/>
      <c r="M147" s="184"/>
      <c r="N147" s="18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149</v>
      </c>
      <c r="AU147" s="17" t="s">
        <v>83</v>
      </c>
    </row>
    <row r="148" spans="1:65" s="13" customFormat="1" ht="10">
      <c r="B148" s="188"/>
      <c r="C148" s="189"/>
      <c r="D148" s="181" t="s">
        <v>151</v>
      </c>
      <c r="E148" s="190" t="s">
        <v>20</v>
      </c>
      <c r="F148" s="191" t="s">
        <v>199</v>
      </c>
      <c r="G148" s="189"/>
      <c r="H148" s="192">
        <v>4.92</v>
      </c>
      <c r="I148" s="193"/>
      <c r="J148" s="189"/>
      <c r="K148" s="189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151</v>
      </c>
      <c r="AU148" s="198" t="s">
        <v>83</v>
      </c>
      <c r="AV148" s="13" t="s">
        <v>83</v>
      </c>
      <c r="AW148" s="13" t="s">
        <v>34</v>
      </c>
      <c r="AX148" s="13" t="s">
        <v>8</v>
      </c>
      <c r="AY148" s="198" t="s">
        <v>134</v>
      </c>
    </row>
    <row r="149" spans="1:65" s="2" customFormat="1" ht="16.5" customHeight="1">
      <c r="A149" s="34"/>
      <c r="B149" s="35"/>
      <c r="C149" s="169" t="s">
        <v>200</v>
      </c>
      <c r="D149" s="169" t="s">
        <v>136</v>
      </c>
      <c r="E149" s="170" t="s">
        <v>201</v>
      </c>
      <c r="F149" s="171" t="s">
        <v>202</v>
      </c>
      <c r="G149" s="172" t="s">
        <v>170</v>
      </c>
      <c r="H149" s="173">
        <v>0.02</v>
      </c>
      <c r="I149" s="174"/>
      <c r="J149" s="173">
        <f>ROUND(I149*H149,0)</f>
        <v>0</v>
      </c>
      <c r="K149" s="171" t="s">
        <v>146</v>
      </c>
      <c r="L149" s="39"/>
      <c r="M149" s="175" t="s">
        <v>20</v>
      </c>
      <c r="N149" s="176" t="s">
        <v>45</v>
      </c>
      <c r="O149" s="64"/>
      <c r="P149" s="177">
        <f>O149*H149</f>
        <v>0</v>
      </c>
      <c r="Q149" s="177">
        <v>1.06277</v>
      </c>
      <c r="R149" s="177">
        <f>Q149*H149</f>
        <v>2.1255400000000001E-2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139</v>
      </c>
      <c r="AT149" s="179" t="s">
        <v>136</v>
      </c>
      <c r="AU149" s="179" t="s">
        <v>83</v>
      </c>
      <c r="AY149" s="17" t="s">
        <v>134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7" t="s">
        <v>8</v>
      </c>
      <c r="BK149" s="180">
        <f>ROUND(I149*H149,0)</f>
        <v>0</v>
      </c>
      <c r="BL149" s="17" t="s">
        <v>139</v>
      </c>
      <c r="BM149" s="179" t="s">
        <v>203</v>
      </c>
    </row>
    <row r="150" spans="1:65" s="2" customFormat="1" ht="10">
      <c r="A150" s="34"/>
      <c r="B150" s="35"/>
      <c r="C150" s="36"/>
      <c r="D150" s="181" t="s">
        <v>141</v>
      </c>
      <c r="E150" s="36"/>
      <c r="F150" s="182" t="s">
        <v>204</v>
      </c>
      <c r="G150" s="36"/>
      <c r="H150" s="36"/>
      <c r="I150" s="183"/>
      <c r="J150" s="36"/>
      <c r="K150" s="36"/>
      <c r="L150" s="39"/>
      <c r="M150" s="184"/>
      <c r="N150" s="18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141</v>
      </c>
      <c r="AU150" s="17" t="s">
        <v>83</v>
      </c>
    </row>
    <row r="151" spans="1:65" s="2" customFormat="1" ht="10">
      <c r="A151" s="34"/>
      <c r="B151" s="35"/>
      <c r="C151" s="36"/>
      <c r="D151" s="186" t="s">
        <v>149</v>
      </c>
      <c r="E151" s="36"/>
      <c r="F151" s="187" t="s">
        <v>205</v>
      </c>
      <c r="G151" s="36"/>
      <c r="H151" s="36"/>
      <c r="I151" s="183"/>
      <c r="J151" s="36"/>
      <c r="K151" s="36"/>
      <c r="L151" s="39"/>
      <c r="M151" s="184"/>
      <c r="N151" s="18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149</v>
      </c>
      <c r="AU151" s="17" t="s">
        <v>83</v>
      </c>
    </row>
    <row r="152" spans="1:65" s="13" customFormat="1" ht="10">
      <c r="B152" s="188"/>
      <c r="C152" s="189"/>
      <c r="D152" s="181" t="s">
        <v>151</v>
      </c>
      <c r="E152" s="190" t="s">
        <v>20</v>
      </c>
      <c r="F152" s="191" t="s">
        <v>206</v>
      </c>
      <c r="G152" s="189"/>
      <c r="H152" s="192">
        <v>0.01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151</v>
      </c>
      <c r="AU152" s="198" t="s">
        <v>83</v>
      </c>
      <c r="AV152" s="13" t="s">
        <v>83</v>
      </c>
      <c r="AW152" s="13" t="s">
        <v>34</v>
      </c>
      <c r="AX152" s="13" t="s">
        <v>74</v>
      </c>
      <c r="AY152" s="198" t="s">
        <v>134</v>
      </c>
    </row>
    <row r="153" spans="1:65" s="13" customFormat="1" ht="10">
      <c r="B153" s="188"/>
      <c r="C153" s="189"/>
      <c r="D153" s="181" t="s">
        <v>151</v>
      </c>
      <c r="E153" s="190" t="s">
        <v>20</v>
      </c>
      <c r="F153" s="191" t="s">
        <v>207</v>
      </c>
      <c r="G153" s="189"/>
      <c r="H153" s="192">
        <v>0.01</v>
      </c>
      <c r="I153" s="193"/>
      <c r="J153" s="189"/>
      <c r="K153" s="189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151</v>
      </c>
      <c r="AU153" s="198" t="s">
        <v>83</v>
      </c>
      <c r="AV153" s="13" t="s">
        <v>83</v>
      </c>
      <c r="AW153" s="13" t="s">
        <v>34</v>
      </c>
      <c r="AX153" s="13" t="s">
        <v>74</v>
      </c>
      <c r="AY153" s="198" t="s">
        <v>134</v>
      </c>
    </row>
    <row r="154" spans="1:65" s="14" customFormat="1" ht="10">
      <c r="B154" s="199"/>
      <c r="C154" s="200"/>
      <c r="D154" s="181" t="s">
        <v>151</v>
      </c>
      <c r="E154" s="201" t="s">
        <v>20</v>
      </c>
      <c r="F154" s="202" t="s">
        <v>154</v>
      </c>
      <c r="G154" s="200"/>
      <c r="H154" s="203">
        <v>0.02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151</v>
      </c>
      <c r="AU154" s="209" t="s">
        <v>83</v>
      </c>
      <c r="AV154" s="14" t="s">
        <v>139</v>
      </c>
      <c r="AW154" s="14" t="s">
        <v>34</v>
      </c>
      <c r="AX154" s="14" t="s">
        <v>8</v>
      </c>
      <c r="AY154" s="209" t="s">
        <v>134</v>
      </c>
    </row>
    <row r="155" spans="1:65" s="2" customFormat="1" ht="16.5" customHeight="1">
      <c r="A155" s="34"/>
      <c r="B155" s="35"/>
      <c r="C155" s="169" t="s">
        <v>26</v>
      </c>
      <c r="D155" s="169" t="s">
        <v>136</v>
      </c>
      <c r="E155" s="170" t="s">
        <v>208</v>
      </c>
      <c r="F155" s="171" t="s">
        <v>209</v>
      </c>
      <c r="G155" s="172" t="s">
        <v>145</v>
      </c>
      <c r="H155" s="173">
        <v>15</v>
      </c>
      <c r="I155" s="174"/>
      <c r="J155" s="173">
        <f>ROUND(I155*H155,0)</f>
        <v>0</v>
      </c>
      <c r="K155" s="171" t="s">
        <v>146</v>
      </c>
      <c r="L155" s="39"/>
      <c r="M155" s="175" t="s">
        <v>20</v>
      </c>
      <c r="N155" s="176" t="s">
        <v>45</v>
      </c>
      <c r="O155" s="64"/>
      <c r="P155" s="177">
        <f>O155*H155</f>
        <v>0</v>
      </c>
      <c r="Q155" s="177">
        <v>2.5018699999999998</v>
      </c>
      <c r="R155" s="177">
        <f>Q155*H155</f>
        <v>37.52805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139</v>
      </c>
      <c r="AT155" s="179" t="s">
        <v>136</v>
      </c>
      <c r="AU155" s="179" t="s">
        <v>83</v>
      </c>
      <c r="AY155" s="17" t="s">
        <v>134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7" t="s">
        <v>8</v>
      </c>
      <c r="BK155" s="180">
        <f>ROUND(I155*H155,0)</f>
        <v>0</v>
      </c>
      <c r="BL155" s="17" t="s">
        <v>139</v>
      </c>
      <c r="BM155" s="179" t="s">
        <v>210</v>
      </c>
    </row>
    <row r="156" spans="1:65" s="2" customFormat="1" ht="10">
      <c r="A156" s="34"/>
      <c r="B156" s="35"/>
      <c r="C156" s="36"/>
      <c r="D156" s="181" t="s">
        <v>141</v>
      </c>
      <c r="E156" s="36"/>
      <c r="F156" s="182" t="s">
        <v>211</v>
      </c>
      <c r="G156" s="36"/>
      <c r="H156" s="36"/>
      <c r="I156" s="183"/>
      <c r="J156" s="36"/>
      <c r="K156" s="36"/>
      <c r="L156" s="39"/>
      <c r="M156" s="184"/>
      <c r="N156" s="18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141</v>
      </c>
      <c r="AU156" s="17" t="s">
        <v>83</v>
      </c>
    </row>
    <row r="157" spans="1:65" s="2" customFormat="1" ht="10">
      <c r="A157" s="34"/>
      <c r="B157" s="35"/>
      <c r="C157" s="36"/>
      <c r="D157" s="186" t="s">
        <v>149</v>
      </c>
      <c r="E157" s="36"/>
      <c r="F157" s="187" t="s">
        <v>212</v>
      </c>
      <c r="G157" s="36"/>
      <c r="H157" s="36"/>
      <c r="I157" s="183"/>
      <c r="J157" s="36"/>
      <c r="K157" s="36"/>
      <c r="L157" s="39"/>
      <c r="M157" s="184"/>
      <c r="N157" s="18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149</v>
      </c>
      <c r="AU157" s="17" t="s">
        <v>83</v>
      </c>
    </row>
    <row r="158" spans="1:65" s="13" customFormat="1" ht="10">
      <c r="B158" s="188"/>
      <c r="C158" s="189"/>
      <c r="D158" s="181" t="s">
        <v>151</v>
      </c>
      <c r="E158" s="190" t="s">
        <v>20</v>
      </c>
      <c r="F158" s="191" t="s">
        <v>152</v>
      </c>
      <c r="G158" s="189"/>
      <c r="H158" s="192">
        <v>7.32</v>
      </c>
      <c r="I158" s="193"/>
      <c r="J158" s="189"/>
      <c r="K158" s="189"/>
      <c r="L158" s="194"/>
      <c r="M158" s="195"/>
      <c r="N158" s="196"/>
      <c r="O158" s="196"/>
      <c r="P158" s="196"/>
      <c r="Q158" s="196"/>
      <c r="R158" s="196"/>
      <c r="S158" s="196"/>
      <c r="T158" s="197"/>
      <c r="AT158" s="198" t="s">
        <v>151</v>
      </c>
      <c r="AU158" s="198" t="s">
        <v>83</v>
      </c>
      <c r="AV158" s="13" t="s">
        <v>83</v>
      </c>
      <c r="AW158" s="13" t="s">
        <v>34</v>
      </c>
      <c r="AX158" s="13" t="s">
        <v>74</v>
      </c>
      <c r="AY158" s="198" t="s">
        <v>134</v>
      </c>
    </row>
    <row r="159" spans="1:65" s="13" customFormat="1" ht="10">
      <c r="B159" s="188"/>
      <c r="C159" s="189"/>
      <c r="D159" s="181" t="s">
        <v>151</v>
      </c>
      <c r="E159" s="190" t="s">
        <v>20</v>
      </c>
      <c r="F159" s="191" t="s">
        <v>153</v>
      </c>
      <c r="G159" s="189"/>
      <c r="H159" s="192">
        <v>7.68</v>
      </c>
      <c r="I159" s="193"/>
      <c r="J159" s="189"/>
      <c r="K159" s="189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151</v>
      </c>
      <c r="AU159" s="198" t="s">
        <v>83</v>
      </c>
      <c r="AV159" s="13" t="s">
        <v>83</v>
      </c>
      <c r="AW159" s="13" t="s">
        <v>34</v>
      </c>
      <c r="AX159" s="13" t="s">
        <v>74</v>
      </c>
      <c r="AY159" s="198" t="s">
        <v>134</v>
      </c>
    </row>
    <row r="160" spans="1:65" s="14" customFormat="1" ht="10">
      <c r="B160" s="199"/>
      <c r="C160" s="200"/>
      <c r="D160" s="181" t="s">
        <v>151</v>
      </c>
      <c r="E160" s="201" t="s">
        <v>20</v>
      </c>
      <c r="F160" s="202" t="s">
        <v>154</v>
      </c>
      <c r="G160" s="200"/>
      <c r="H160" s="203">
        <v>15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151</v>
      </c>
      <c r="AU160" s="209" t="s">
        <v>83</v>
      </c>
      <c r="AV160" s="14" t="s">
        <v>139</v>
      </c>
      <c r="AW160" s="14" t="s">
        <v>34</v>
      </c>
      <c r="AX160" s="14" t="s">
        <v>8</v>
      </c>
      <c r="AY160" s="209" t="s">
        <v>134</v>
      </c>
    </row>
    <row r="161" spans="1:65" s="2" customFormat="1" ht="16.5" customHeight="1">
      <c r="A161" s="34"/>
      <c r="B161" s="35"/>
      <c r="C161" s="169" t="s">
        <v>213</v>
      </c>
      <c r="D161" s="169" t="s">
        <v>136</v>
      </c>
      <c r="E161" s="170" t="s">
        <v>214</v>
      </c>
      <c r="F161" s="171" t="s">
        <v>215</v>
      </c>
      <c r="G161" s="172" t="s">
        <v>187</v>
      </c>
      <c r="H161" s="173">
        <v>11.59</v>
      </c>
      <c r="I161" s="174"/>
      <c r="J161" s="173">
        <f>ROUND(I161*H161,0)</f>
        <v>0</v>
      </c>
      <c r="K161" s="171" t="s">
        <v>146</v>
      </c>
      <c r="L161" s="39"/>
      <c r="M161" s="175" t="s">
        <v>20</v>
      </c>
      <c r="N161" s="176" t="s">
        <v>45</v>
      </c>
      <c r="O161" s="64"/>
      <c r="P161" s="177">
        <f>O161*H161</f>
        <v>0</v>
      </c>
      <c r="Q161" s="177">
        <v>2.6900000000000001E-3</v>
      </c>
      <c r="R161" s="177">
        <f>Q161*H161</f>
        <v>3.1177099999999999E-2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139</v>
      </c>
      <c r="AT161" s="179" t="s">
        <v>136</v>
      </c>
      <c r="AU161" s="179" t="s">
        <v>83</v>
      </c>
      <c r="AY161" s="17" t="s">
        <v>134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7" t="s">
        <v>8</v>
      </c>
      <c r="BK161" s="180">
        <f>ROUND(I161*H161,0)</f>
        <v>0</v>
      </c>
      <c r="BL161" s="17" t="s">
        <v>139</v>
      </c>
      <c r="BM161" s="179" t="s">
        <v>216</v>
      </c>
    </row>
    <row r="162" spans="1:65" s="2" customFormat="1" ht="10">
      <c r="A162" s="34"/>
      <c r="B162" s="35"/>
      <c r="C162" s="36"/>
      <c r="D162" s="181" t="s">
        <v>141</v>
      </c>
      <c r="E162" s="36"/>
      <c r="F162" s="182" t="s">
        <v>217</v>
      </c>
      <c r="G162" s="36"/>
      <c r="H162" s="36"/>
      <c r="I162" s="183"/>
      <c r="J162" s="36"/>
      <c r="K162" s="36"/>
      <c r="L162" s="39"/>
      <c r="M162" s="184"/>
      <c r="N162" s="18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141</v>
      </c>
      <c r="AU162" s="17" t="s">
        <v>83</v>
      </c>
    </row>
    <row r="163" spans="1:65" s="2" customFormat="1" ht="10">
      <c r="A163" s="34"/>
      <c r="B163" s="35"/>
      <c r="C163" s="36"/>
      <c r="D163" s="186" t="s">
        <v>149</v>
      </c>
      <c r="E163" s="36"/>
      <c r="F163" s="187" t="s">
        <v>218</v>
      </c>
      <c r="G163" s="36"/>
      <c r="H163" s="36"/>
      <c r="I163" s="183"/>
      <c r="J163" s="36"/>
      <c r="K163" s="36"/>
      <c r="L163" s="39"/>
      <c r="M163" s="184"/>
      <c r="N163" s="18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149</v>
      </c>
      <c r="AU163" s="17" t="s">
        <v>83</v>
      </c>
    </row>
    <row r="164" spans="1:65" s="13" customFormat="1" ht="10">
      <c r="B164" s="188"/>
      <c r="C164" s="189"/>
      <c r="D164" s="181" t="s">
        <v>151</v>
      </c>
      <c r="E164" s="190" t="s">
        <v>20</v>
      </c>
      <c r="F164" s="191" t="s">
        <v>219</v>
      </c>
      <c r="G164" s="189"/>
      <c r="H164" s="192">
        <v>5.7</v>
      </c>
      <c r="I164" s="193"/>
      <c r="J164" s="189"/>
      <c r="K164" s="189"/>
      <c r="L164" s="194"/>
      <c r="M164" s="195"/>
      <c r="N164" s="196"/>
      <c r="O164" s="196"/>
      <c r="P164" s="196"/>
      <c r="Q164" s="196"/>
      <c r="R164" s="196"/>
      <c r="S164" s="196"/>
      <c r="T164" s="197"/>
      <c r="AT164" s="198" t="s">
        <v>151</v>
      </c>
      <c r="AU164" s="198" t="s">
        <v>83</v>
      </c>
      <c r="AV164" s="13" t="s">
        <v>83</v>
      </c>
      <c r="AW164" s="13" t="s">
        <v>34</v>
      </c>
      <c r="AX164" s="13" t="s">
        <v>74</v>
      </c>
      <c r="AY164" s="198" t="s">
        <v>134</v>
      </c>
    </row>
    <row r="165" spans="1:65" s="13" customFormat="1" ht="10">
      <c r="B165" s="188"/>
      <c r="C165" s="189"/>
      <c r="D165" s="181" t="s">
        <v>151</v>
      </c>
      <c r="E165" s="190" t="s">
        <v>20</v>
      </c>
      <c r="F165" s="191" t="s">
        <v>220</v>
      </c>
      <c r="G165" s="189"/>
      <c r="H165" s="192">
        <v>5.89</v>
      </c>
      <c r="I165" s="193"/>
      <c r="J165" s="189"/>
      <c r="K165" s="189"/>
      <c r="L165" s="194"/>
      <c r="M165" s="195"/>
      <c r="N165" s="196"/>
      <c r="O165" s="196"/>
      <c r="P165" s="196"/>
      <c r="Q165" s="196"/>
      <c r="R165" s="196"/>
      <c r="S165" s="196"/>
      <c r="T165" s="197"/>
      <c r="AT165" s="198" t="s">
        <v>151</v>
      </c>
      <c r="AU165" s="198" t="s">
        <v>83</v>
      </c>
      <c r="AV165" s="13" t="s">
        <v>83</v>
      </c>
      <c r="AW165" s="13" t="s">
        <v>34</v>
      </c>
      <c r="AX165" s="13" t="s">
        <v>74</v>
      </c>
      <c r="AY165" s="198" t="s">
        <v>134</v>
      </c>
    </row>
    <row r="166" spans="1:65" s="14" customFormat="1" ht="10">
      <c r="B166" s="199"/>
      <c r="C166" s="200"/>
      <c r="D166" s="181" t="s">
        <v>151</v>
      </c>
      <c r="E166" s="201" t="s">
        <v>20</v>
      </c>
      <c r="F166" s="202" t="s">
        <v>154</v>
      </c>
      <c r="G166" s="200"/>
      <c r="H166" s="203">
        <v>11.59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151</v>
      </c>
      <c r="AU166" s="209" t="s">
        <v>83</v>
      </c>
      <c r="AV166" s="14" t="s">
        <v>139</v>
      </c>
      <c r="AW166" s="14" t="s">
        <v>34</v>
      </c>
      <c r="AX166" s="14" t="s">
        <v>8</v>
      </c>
      <c r="AY166" s="209" t="s">
        <v>134</v>
      </c>
    </row>
    <row r="167" spans="1:65" s="2" customFormat="1" ht="16.5" customHeight="1">
      <c r="A167" s="34"/>
      <c r="B167" s="35"/>
      <c r="C167" s="169" t="s">
        <v>221</v>
      </c>
      <c r="D167" s="169" t="s">
        <v>136</v>
      </c>
      <c r="E167" s="170" t="s">
        <v>222</v>
      </c>
      <c r="F167" s="171" t="s">
        <v>223</v>
      </c>
      <c r="G167" s="172" t="s">
        <v>187</v>
      </c>
      <c r="H167" s="173">
        <v>11.59</v>
      </c>
      <c r="I167" s="174"/>
      <c r="J167" s="173">
        <f>ROUND(I167*H167,0)</f>
        <v>0</v>
      </c>
      <c r="K167" s="171" t="s">
        <v>146</v>
      </c>
      <c r="L167" s="39"/>
      <c r="M167" s="175" t="s">
        <v>20</v>
      </c>
      <c r="N167" s="176" t="s">
        <v>45</v>
      </c>
      <c r="O167" s="64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139</v>
      </c>
      <c r="AT167" s="179" t="s">
        <v>136</v>
      </c>
      <c r="AU167" s="179" t="s">
        <v>83</v>
      </c>
      <c r="AY167" s="17" t="s">
        <v>134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7" t="s">
        <v>8</v>
      </c>
      <c r="BK167" s="180">
        <f>ROUND(I167*H167,0)</f>
        <v>0</v>
      </c>
      <c r="BL167" s="17" t="s">
        <v>139</v>
      </c>
      <c r="BM167" s="179" t="s">
        <v>224</v>
      </c>
    </row>
    <row r="168" spans="1:65" s="2" customFormat="1" ht="10">
      <c r="A168" s="34"/>
      <c r="B168" s="35"/>
      <c r="C168" s="36"/>
      <c r="D168" s="181" t="s">
        <v>141</v>
      </c>
      <c r="E168" s="36"/>
      <c r="F168" s="182" t="s">
        <v>225</v>
      </c>
      <c r="G168" s="36"/>
      <c r="H168" s="36"/>
      <c r="I168" s="183"/>
      <c r="J168" s="36"/>
      <c r="K168" s="36"/>
      <c r="L168" s="39"/>
      <c r="M168" s="184"/>
      <c r="N168" s="18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141</v>
      </c>
      <c r="AU168" s="17" t="s">
        <v>83</v>
      </c>
    </row>
    <row r="169" spans="1:65" s="2" customFormat="1" ht="10">
      <c r="A169" s="34"/>
      <c r="B169" s="35"/>
      <c r="C169" s="36"/>
      <c r="D169" s="186" t="s">
        <v>149</v>
      </c>
      <c r="E169" s="36"/>
      <c r="F169" s="187" t="s">
        <v>226</v>
      </c>
      <c r="G169" s="36"/>
      <c r="H169" s="36"/>
      <c r="I169" s="183"/>
      <c r="J169" s="36"/>
      <c r="K169" s="36"/>
      <c r="L169" s="39"/>
      <c r="M169" s="184"/>
      <c r="N169" s="18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149</v>
      </c>
      <c r="AU169" s="17" t="s">
        <v>83</v>
      </c>
    </row>
    <row r="170" spans="1:65" s="13" customFormat="1" ht="10">
      <c r="B170" s="188"/>
      <c r="C170" s="189"/>
      <c r="D170" s="181" t="s">
        <v>151</v>
      </c>
      <c r="E170" s="190" t="s">
        <v>20</v>
      </c>
      <c r="F170" s="191" t="s">
        <v>227</v>
      </c>
      <c r="G170" s="189"/>
      <c r="H170" s="192">
        <v>11.59</v>
      </c>
      <c r="I170" s="193"/>
      <c r="J170" s="189"/>
      <c r="K170" s="189"/>
      <c r="L170" s="194"/>
      <c r="M170" s="195"/>
      <c r="N170" s="196"/>
      <c r="O170" s="196"/>
      <c r="P170" s="196"/>
      <c r="Q170" s="196"/>
      <c r="R170" s="196"/>
      <c r="S170" s="196"/>
      <c r="T170" s="197"/>
      <c r="AT170" s="198" t="s">
        <v>151</v>
      </c>
      <c r="AU170" s="198" t="s">
        <v>83</v>
      </c>
      <c r="AV170" s="13" t="s">
        <v>83</v>
      </c>
      <c r="AW170" s="13" t="s">
        <v>34</v>
      </c>
      <c r="AX170" s="13" t="s">
        <v>8</v>
      </c>
      <c r="AY170" s="198" t="s">
        <v>134</v>
      </c>
    </row>
    <row r="171" spans="1:65" s="2" customFormat="1" ht="16.5" customHeight="1">
      <c r="A171" s="34"/>
      <c r="B171" s="35"/>
      <c r="C171" s="169" t="s">
        <v>228</v>
      </c>
      <c r="D171" s="169" t="s">
        <v>136</v>
      </c>
      <c r="E171" s="170" t="s">
        <v>229</v>
      </c>
      <c r="F171" s="171" t="s">
        <v>230</v>
      </c>
      <c r="G171" s="172" t="s">
        <v>170</v>
      </c>
      <c r="H171" s="173">
        <v>1.35</v>
      </c>
      <c r="I171" s="174"/>
      <c r="J171" s="173">
        <f>ROUND(I171*H171,0)</f>
        <v>0</v>
      </c>
      <c r="K171" s="171" t="s">
        <v>146</v>
      </c>
      <c r="L171" s="39"/>
      <c r="M171" s="175" t="s">
        <v>20</v>
      </c>
      <c r="N171" s="176" t="s">
        <v>45</v>
      </c>
      <c r="O171" s="64"/>
      <c r="P171" s="177">
        <f>O171*H171</f>
        <v>0</v>
      </c>
      <c r="Q171" s="177">
        <v>1.0606199999999999</v>
      </c>
      <c r="R171" s="177">
        <f>Q171*H171</f>
        <v>1.431837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139</v>
      </c>
      <c r="AT171" s="179" t="s">
        <v>136</v>
      </c>
      <c r="AU171" s="179" t="s">
        <v>83</v>
      </c>
      <c r="AY171" s="17" t="s">
        <v>134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7" t="s">
        <v>8</v>
      </c>
      <c r="BK171" s="180">
        <f>ROUND(I171*H171,0)</f>
        <v>0</v>
      </c>
      <c r="BL171" s="17" t="s">
        <v>139</v>
      </c>
      <c r="BM171" s="179" t="s">
        <v>231</v>
      </c>
    </row>
    <row r="172" spans="1:65" s="2" customFormat="1" ht="10">
      <c r="A172" s="34"/>
      <c r="B172" s="35"/>
      <c r="C172" s="36"/>
      <c r="D172" s="181" t="s">
        <v>141</v>
      </c>
      <c r="E172" s="36"/>
      <c r="F172" s="182" t="s">
        <v>232</v>
      </c>
      <c r="G172" s="36"/>
      <c r="H172" s="36"/>
      <c r="I172" s="183"/>
      <c r="J172" s="36"/>
      <c r="K172" s="36"/>
      <c r="L172" s="39"/>
      <c r="M172" s="184"/>
      <c r="N172" s="18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141</v>
      </c>
      <c r="AU172" s="17" t="s">
        <v>83</v>
      </c>
    </row>
    <row r="173" spans="1:65" s="2" customFormat="1" ht="10">
      <c r="A173" s="34"/>
      <c r="B173" s="35"/>
      <c r="C173" s="36"/>
      <c r="D173" s="186" t="s">
        <v>149</v>
      </c>
      <c r="E173" s="36"/>
      <c r="F173" s="187" t="s">
        <v>233</v>
      </c>
      <c r="G173" s="36"/>
      <c r="H173" s="36"/>
      <c r="I173" s="183"/>
      <c r="J173" s="36"/>
      <c r="K173" s="36"/>
      <c r="L173" s="39"/>
      <c r="M173" s="184"/>
      <c r="N173" s="18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149</v>
      </c>
      <c r="AU173" s="17" t="s">
        <v>83</v>
      </c>
    </row>
    <row r="174" spans="1:65" s="13" customFormat="1" ht="10">
      <c r="B174" s="188"/>
      <c r="C174" s="189"/>
      <c r="D174" s="181" t="s">
        <v>151</v>
      </c>
      <c r="E174" s="190" t="s">
        <v>20</v>
      </c>
      <c r="F174" s="191" t="s">
        <v>234</v>
      </c>
      <c r="G174" s="189"/>
      <c r="H174" s="192">
        <v>1.35</v>
      </c>
      <c r="I174" s="193"/>
      <c r="J174" s="189"/>
      <c r="K174" s="189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151</v>
      </c>
      <c r="AU174" s="198" t="s">
        <v>83</v>
      </c>
      <c r="AV174" s="13" t="s">
        <v>83</v>
      </c>
      <c r="AW174" s="13" t="s">
        <v>34</v>
      </c>
      <c r="AX174" s="13" t="s">
        <v>8</v>
      </c>
      <c r="AY174" s="198" t="s">
        <v>134</v>
      </c>
    </row>
    <row r="175" spans="1:65" s="12" customFormat="1" ht="22.75" customHeight="1">
      <c r="B175" s="153"/>
      <c r="C175" s="154"/>
      <c r="D175" s="155" t="s">
        <v>73</v>
      </c>
      <c r="E175" s="167" t="s">
        <v>139</v>
      </c>
      <c r="F175" s="167" t="s">
        <v>235</v>
      </c>
      <c r="G175" s="154"/>
      <c r="H175" s="154"/>
      <c r="I175" s="157"/>
      <c r="J175" s="168">
        <f>BK175</f>
        <v>0</v>
      </c>
      <c r="K175" s="154"/>
      <c r="L175" s="159"/>
      <c r="M175" s="160"/>
      <c r="N175" s="161"/>
      <c r="O175" s="161"/>
      <c r="P175" s="162">
        <f>SUM(P176:P187)</f>
        <v>0</v>
      </c>
      <c r="Q175" s="161"/>
      <c r="R175" s="162">
        <f>SUM(R176:R187)</f>
        <v>4.15856E-2</v>
      </c>
      <c r="S175" s="161"/>
      <c r="T175" s="163">
        <f>SUM(T176:T187)</f>
        <v>0</v>
      </c>
      <c r="AR175" s="164" t="s">
        <v>8</v>
      </c>
      <c r="AT175" s="165" t="s">
        <v>73</v>
      </c>
      <c r="AU175" s="165" t="s">
        <v>8</v>
      </c>
      <c r="AY175" s="164" t="s">
        <v>134</v>
      </c>
      <c r="BK175" s="166">
        <f>SUM(BK176:BK187)</f>
        <v>0</v>
      </c>
    </row>
    <row r="176" spans="1:65" s="2" customFormat="1" ht="16.5" customHeight="1">
      <c r="A176" s="34"/>
      <c r="B176" s="35"/>
      <c r="C176" s="169" t="s">
        <v>236</v>
      </c>
      <c r="D176" s="169" t="s">
        <v>136</v>
      </c>
      <c r="E176" s="170" t="s">
        <v>237</v>
      </c>
      <c r="F176" s="171" t="s">
        <v>238</v>
      </c>
      <c r="G176" s="172" t="s">
        <v>187</v>
      </c>
      <c r="H176" s="173">
        <v>6.32</v>
      </c>
      <c r="I176" s="174"/>
      <c r="J176" s="173">
        <f>ROUND(I176*H176,0)</f>
        <v>0</v>
      </c>
      <c r="K176" s="171" t="s">
        <v>146</v>
      </c>
      <c r="L176" s="39"/>
      <c r="M176" s="175" t="s">
        <v>20</v>
      </c>
      <c r="N176" s="176" t="s">
        <v>45</v>
      </c>
      <c r="O176" s="64"/>
      <c r="P176" s="177">
        <f>O176*H176</f>
        <v>0</v>
      </c>
      <c r="Q176" s="177">
        <v>6.5799999999999999E-3</v>
      </c>
      <c r="R176" s="177">
        <f>Q176*H176</f>
        <v>4.15856E-2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139</v>
      </c>
      <c r="AT176" s="179" t="s">
        <v>136</v>
      </c>
      <c r="AU176" s="179" t="s">
        <v>83</v>
      </c>
      <c r="AY176" s="17" t="s">
        <v>134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7" t="s">
        <v>8</v>
      </c>
      <c r="BK176" s="180">
        <f>ROUND(I176*H176,0)</f>
        <v>0</v>
      </c>
      <c r="BL176" s="17" t="s">
        <v>139</v>
      </c>
      <c r="BM176" s="179" t="s">
        <v>239</v>
      </c>
    </row>
    <row r="177" spans="1:65" s="2" customFormat="1" ht="10">
      <c r="A177" s="34"/>
      <c r="B177" s="35"/>
      <c r="C177" s="36"/>
      <c r="D177" s="181" t="s">
        <v>141</v>
      </c>
      <c r="E177" s="36"/>
      <c r="F177" s="182" t="s">
        <v>240</v>
      </c>
      <c r="G177" s="36"/>
      <c r="H177" s="36"/>
      <c r="I177" s="183"/>
      <c r="J177" s="36"/>
      <c r="K177" s="36"/>
      <c r="L177" s="39"/>
      <c r="M177" s="184"/>
      <c r="N177" s="18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141</v>
      </c>
      <c r="AU177" s="17" t="s">
        <v>83</v>
      </c>
    </row>
    <row r="178" spans="1:65" s="2" customFormat="1" ht="10">
      <c r="A178" s="34"/>
      <c r="B178" s="35"/>
      <c r="C178" s="36"/>
      <c r="D178" s="186" t="s">
        <v>149</v>
      </c>
      <c r="E178" s="36"/>
      <c r="F178" s="187" t="s">
        <v>241</v>
      </c>
      <c r="G178" s="36"/>
      <c r="H178" s="36"/>
      <c r="I178" s="183"/>
      <c r="J178" s="36"/>
      <c r="K178" s="36"/>
      <c r="L178" s="39"/>
      <c r="M178" s="184"/>
      <c r="N178" s="18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149</v>
      </c>
      <c r="AU178" s="17" t="s">
        <v>83</v>
      </c>
    </row>
    <row r="179" spans="1:65" s="13" customFormat="1" ht="10">
      <c r="B179" s="188"/>
      <c r="C179" s="189"/>
      <c r="D179" s="181" t="s">
        <v>151</v>
      </c>
      <c r="E179" s="190" t="s">
        <v>20</v>
      </c>
      <c r="F179" s="191" t="s">
        <v>242</v>
      </c>
      <c r="G179" s="189"/>
      <c r="H179" s="192">
        <v>3.36</v>
      </c>
      <c r="I179" s="193"/>
      <c r="J179" s="189"/>
      <c r="K179" s="189"/>
      <c r="L179" s="194"/>
      <c r="M179" s="195"/>
      <c r="N179" s="196"/>
      <c r="O179" s="196"/>
      <c r="P179" s="196"/>
      <c r="Q179" s="196"/>
      <c r="R179" s="196"/>
      <c r="S179" s="196"/>
      <c r="T179" s="197"/>
      <c r="AT179" s="198" t="s">
        <v>151</v>
      </c>
      <c r="AU179" s="198" t="s">
        <v>83</v>
      </c>
      <c r="AV179" s="13" t="s">
        <v>83</v>
      </c>
      <c r="AW179" s="13" t="s">
        <v>34</v>
      </c>
      <c r="AX179" s="13" t="s">
        <v>74</v>
      </c>
      <c r="AY179" s="198" t="s">
        <v>134</v>
      </c>
    </row>
    <row r="180" spans="1:65" s="13" customFormat="1" ht="10">
      <c r="B180" s="188"/>
      <c r="C180" s="189"/>
      <c r="D180" s="181" t="s">
        <v>151</v>
      </c>
      <c r="E180" s="190" t="s">
        <v>20</v>
      </c>
      <c r="F180" s="191" t="s">
        <v>243</v>
      </c>
      <c r="G180" s="189"/>
      <c r="H180" s="192">
        <v>2.96</v>
      </c>
      <c r="I180" s="193"/>
      <c r="J180" s="189"/>
      <c r="K180" s="189"/>
      <c r="L180" s="194"/>
      <c r="M180" s="195"/>
      <c r="N180" s="196"/>
      <c r="O180" s="196"/>
      <c r="P180" s="196"/>
      <c r="Q180" s="196"/>
      <c r="R180" s="196"/>
      <c r="S180" s="196"/>
      <c r="T180" s="197"/>
      <c r="AT180" s="198" t="s">
        <v>151</v>
      </c>
      <c r="AU180" s="198" t="s">
        <v>83</v>
      </c>
      <c r="AV180" s="13" t="s">
        <v>83</v>
      </c>
      <c r="AW180" s="13" t="s">
        <v>34</v>
      </c>
      <c r="AX180" s="13" t="s">
        <v>74</v>
      </c>
      <c r="AY180" s="198" t="s">
        <v>134</v>
      </c>
    </row>
    <row r="181" spans="1:65" s="14" customFormat="1" ht="10">
      <c r="B181" s="199"/>
      <c r="C181" s="200"/>
      <c r="D181" s="181" t="s">
        <v>151</v>
      </c>
      <c r="E181" s="201" t="s">
        <v>20</v>
      </c>
      <c r="F181" s="202" t="s">
        <v>154</v>
      </c>
      <c r="G181" s="200"/>
      <c r="H181" s="203">
        <v>6.32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151</v>
      </c>
      <c r="AU181" s="209" t="s">
        <v>83</v>
      </c>
      <c r="AV181" s="14" t="s">
        <v>139</v>
      </c>
      <c r="AW181" s="14" t="s">
        <v>34</v>
      </c>
      <c r="AX181" s="14" t="s">
        <v>8</v>
      </c>
      <c r="AY181" s="209" t="s">
        <v>134</v>
      </c>
    </row>
    <row r="182" spans="1:65" s="2" customFormat="1" ht="16.5" customHeight="1">
      <c r="A182" s="34"/>
      <c r="B182" s="35"/>
      <c r="C182" s="169" t="s">
        <v>9</v>
      </c>
      <c r="D182" s="169" t="s">
        <v>136</v>
      </c>
      <c r="E182" s="170" t="s">
        <v>244</v>
      </c>
      <c r="F182" s="171" t="s">
        <v>245</v>
      </c>
      <c r="G182" s="172" t="s">
        <v>187</v>
      </c>
      <c r="H182" s="173">
        <v>6.32</v>
      </c>
      <c r="I182" s="174"/>
      <c r="J182" s="173">
        <f>ROUND(I182*H182,0)</f>
        <v>0</v>
      </c>
      <c r="K182" s="171" t="s">
        <v>146</v>
      </c>
      <c r="L182" s="39"/>
      <c r="M182" s="175" t="s">
        <v>20</v>
      </c>
      <c r="N182" s="176" t="s">
        <v>45</v>
      </c>
      <c r="O182" s="64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139</v>
      </c>
      <c r="AT182" s="179" t="s">
        <v>136</v>
      </c>
      <c r="AU182" s="179" t="s">
        <v>83</v>
      </c>
      <c r="AY182" s="17" t="s">
        <v>134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7" t="s">
        <v>8</v>
      </c>
      <c r="BK182" s="180">
        <f>ROUND(I182*H182,0)</f>
        <v>0</v>
      </c>
      <c r="BL182" s="17" t="s">
        <v>139</v>
      </c>
      <c r="BM182" s="179" t="s">
        <v>246</v>
      </c>
    </row>
    <row r="183" spans="1:65" s="2" customFormat="1" ht="10">
      <c r="A183" s="34"/>
      <c r="B183" s="35"/>
      <c r="C183" s="36"/>
      <c r="D183" s="181" t="s">
        <v>141</v>
      </c>
      <c r="E183" s="36"/>
      <c r="F183" s="182" t="s">
        <v>247</v>
      </c>
      <c r="G183" s="36"/>
      <c r="H183" s="36"/>
      <c r="I183" s="183"/>
      <c r="J183" s="36"/>
      <c r="K183" s="36"/>
      <c r="L183" s="39"/>
      <c r="M183" s="184"/>
      <c r="N183" s="18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141</v>
      </c>
      <c r="AU183" s="17" t="s">
        <v>83</v>
      </c>
    </row>
    <row r="184" spans="1:65" s="2" customFormat="1" ht="10">
      <c r="A184" s="34"/>
      <c r="B184" s="35"/>
      <c r="C184" s="36"/>
      <c r="D184" s="186" t="s">
        <v>149</v>
      </c>
      <c r="E184" s="36"/>
      <c r="F184" s="187" t="s">
        <v>248</v>
      </c>
      <c r="G184" s="36"/>
      <c r="H184" s="36"/>
      <c r="I184" s="183"/>
      <c r="J184" s="36"/>
      <c r="K184" s="36"/>
      <c r="L184" s="39"/>
      <c r="M184" s="184"/>
      <c r="N184" s="18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149</v>
      </c>
      <c r="AU184" s="17" t="s">
        <v>83</v>
      </c>
    </row>
    <row r="185" spans="1:65" s="13" customFormat="1" ht="10">
      <c r="B185" s="188"/>
      <c r="C185" s="189"/>
      <c r="D185" s="181" t="s">
        <v>151</v>
      </c>
      <c r="E185" s="190" t="s">
        <v>20</v>
      </c>
      <c r="F185" s="191" t="s">
        <v>242</v>
      </c>
      <c r="G185" s="189"/>
      <c r="H185" s="192">
        <v>3.36</v>
      </c>
      <c r="I185" s="193"/>
      <c r="J185" s="189"/>
      <c r="K185" s="189"/>
      <c r="L185" s="194"/>
      <c r="M185" s="195"/>
      <c r="N185" s="196"/>
      <c r="O185" s="196"/>
      <c r="P185" s="196"/>
      <c r="Q185" s="196"/>
      <c r="R185" s="196"/>
      <c r="S185" s="196"/>
      <c r="T185" s="197"/>
      <c r="AT185" s="198" t="s">
        <v>151</v>
      </c>
      <c r="AU185" s="198" t="s">
        <v>83</v>
      </c>
      <c r="AV185" s="13" t="s">
        <v>83</v>
      </c>
      <c r="AW185" s="13" t="s">
        <v>34</v>
      </c>
      <c r="AX185" s="13" t="s">
        <v>74</v>
      </c>
      <c r="AY185" s="198" t="s">
        <v>134</v>
      </c>
    </row>
    <row r="186" spans="1:65" s="13" customFormat="1" ht="10">
      <c r="B186" s="188"/>
      <c r="C186" s="189"/>
      <c r="D186" s="181" t="s">
        <v>151</v>
      </c>
      <c r="E186" s="190" t="s">
        <v>20</v>
      </c>
      <c r="F186" s="191" t="s">
        <v>243</v>
      </c>
      <c r="G186" s="189"/>
      <c r="H186" s="192">
        <v>2.96</v>
      </c>
      <c r="I186" s="193"/>
      <c r="J186" s="189"/>
      <c r="K186" s="189"/>
      <c r="L186" s="194"/>
      <c r="M186" s="195"/>
      <c r="N186" s="196"/>
      <c r="O186" s="196"/>
      <c r="P186" s="196"/>
      <c r="Q186" s="196"/>
      <c r="R186" s="196"/>
      <c r="S186" s="196"/>
      <c r="T186" s="197"/>
      <c r="AT186" s="198" t="s">
        <v>151</v>
      </c>
      <c r="AU186" s="198" t="s">
        <v>83</v>
      </c>
      <c r="AV186" s="13" t="s">
        <v>83</v>
      </c>
      <c r="AW186" s="13" t="s">
        <v>34</v>
      </c>
      <c r="AX186" s="13" t="s">
        <v>74</v>
      </c>
      <c r="AY186" s="198" t="s">
        <v>134</v>
      </c>
    </row>
    <row r="187" spans="1:65" s="14" customFormat="1" ht="10">
      <c r="B187" s="199"/>
      <c r="C187" s="200"/>
      <c r="D187" s="181" t="s">
        <v>151</v>
      </c>
      <c r="E187" s="201" t="s">
        <v>20</v>
      </c>
      <c r="F187" s="202" t="s">
        <v>154</v>
      </c>
      <c r="G187" s="200"/>
      <c r="H187" s="203">
        <v>6.32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151</v>
      </c>
      <c r="AU187" s="209" t="s">
        <v>83</v>
      </c>
      <c r="AV187" s="14" t="s">
        <v>139</v>
      </c>
      <c r="AW187" s="14" t="s">
        <v>34</v>
      </c>
      <c r="AX187" s="14" t="s">
        <v>8</v>
      </c>
      <c r="AY187" s="209" t="s">
        <v>134</v>
      </c>
    </row>
    <row r="188" spans="1:65" s="12" customFormat="1" ht="22.75" customHeight="1">
      <c r="B188" s="153"/>
      <c r="C188" s="154"/>
      <c r="D188" s="155" t="s">
        <v>73</v>
      </c>
      <c r="E188" s="167" t="s">
        <v>167</v>
      </c>
      <c r="F188" s="167" t="s">
        <v>249</v>
      </c>
      <c r="G188" s="154"/>
      <c r="H188" s="154"/>
      <c r="I188" s="157"/>
      <c r="J188" s="168">
        <f>BK188</f>
        <v>0</v>
      </c>
      <c r="K188" s="154"/>
      <c r="L188" s="159"/>
      <c r="M188" s="160"/>
      <c r="N188" s="161"/>
      <c r="O188" s="161"/>
      <c r="P188" s="162">
        <f>SUM(P189:P204)</f>
        <v>0</v>
      </c>
      <c r="Q188" s="161"/>
      <c r="R188" s="162">
        <f>SUM(R189:R204)</f>
        <v>3.4952499999999995</v>
      </c>
      <c r="S188" s="161"/>
      <c r="T188" s="163">
        <f>SUM(T189:T204)</f>
        <v>0</v>
      </c>
      <c r="AR188" s="164" t="s">
        <v>8</v>
      </c>
      <c r="AT188" s="165" t="s">
        <v>73</v>
      </c>
      <c r="AU188" s="165" t="s">
        <v>8</v>
      </c>
      <c r="AY188" s="164" t="s">
        <v>134</v>
      </c>
      <c r="BK188" s="166">
        <f>SUM(BK189:BK204)</f>
        <v>0</v>
      </c>
    </row>
    <row r="189" spans="1:65" s="2" customFormat="1" ht="21.75" customHeight="1">
      <c r="A189" s="34"/>
      <c r="B189" s="35"/>
      <c r="C189" s="169" t="s">
        <v>250</v>
      </c>
      <c r="D189" s="169" t="s">
        <v>136</v>
      </c>
      <c r="E189" s="170" t="s">
        <v>251</v>
      </c>
      <c r="F189" s="171" t="s">
        <v>252</v>
      </c>
      <c r="G189" s="172" t="s">
        <v>187</v>
      </c>
      <c r="H189" s="173">
        <v>25</v>
      </c>
      <c r="I189" s="174"/>
      <c r="J189" s="173">
        <f>ROUND(I189*H189,0)</f>
        <v>0</v>
      </c>
      <c r="K189" s="171" t="s">
        <v>146</v>
      </c>
      <c r="L189" s="39"/>
      <c r="M189" s="175" t="s">
        <v>20</v>
      </c>
      <c r="N189" s="176" t="s">
        <v>45</v>
      </c>
      <c r="O189" s="64"/>
      <c r="P189" s="177">
        <f>O189*H189</f>
        <v>0</v>
      </c>
      <c r="Q189" s="177">
        <v>0.13980999999999999</v>
      </c>
      <c r="R189" s="177">
        <f>Q189*H189</f>
        <v>3.4952499999999995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139</v>
      </c>
      <c r="AT189" s="179" t="s">
        <v>136</v>
      </c>
      <c r="AU189" s="179" t="s">
        <v>83</v>
      </c>
      <c r="AY189" s="17" t="s">
        <v>134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7" t="s">
        <v>8</v>
      </c>
      <c r="BK189" s="180">
        <f>ROUND(I189*H189,0)</f>
        <v>0</v>
      </c>
      <c r="BL189" s="17" t="s">
        <v>139</v>
      </c>
      <c r="BM189" s="179" t="s">
        <v>253</v>
      </c>
    </row>
    <row r="190" spans="1:65" s="2" customFormat="1" ht="18">
      <c r="A190" s="34"/>
      <c r="B190" s="35"/>
      <c r="C190" s="36"/>
      <c r="D190" s="181" t="s">
        <v>141</v>
      </c>
      <c r="E190" s="36"/>
      <c r="F190" s="182" t="s">
        <v>254</v>
      </c>
      <c r="G190" s="36"/>
      <c r="H190" s="36"/>
      <c r="I190" s="183"/>
      <c r="J190" s="36"/>
      <c r="K190" s="36"/>
      <c r="L190" s="39"/>
      <c r="M190" s="184"/>
      <c r="N190" s="18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141</v>
      </c>
      <c r="AU190" s="17" t="s">
        <v>83</v>
      </c>
    </row>
    <row r="191" spans="1:65" s="2" customFormat="1" ht="10">
      <c r="A191" s="34"/>
      <c r="B191" s="35"/>
      <c r="C191" s="36"/>
      <c r="D191" s="186" t="s">
        <v>149</v>
      </c>
      <c r="E191" s="36"/>
      <c r="F191" s="187" t="s">
        <v>255</v>
      </c>
      <c r="G191" s="36"/>
      <c r="H191" s="36"/>
      <c r="I191" s="183"/>
      <c r="J191" s="36"/>
      <c r="K191" s="36"/>
      <c r="L191" s="39"/>
      <c r="M191" s="184"/>
      <c r="N191" s="18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149</v>
      </c>
      <c r="AU191" s="17" t="s">
        <v>83</v>
      </c>
    </row>
    <row r="192" spans="1:65" s="13" customFormat="1" ht="10">
      <c r="B192" s="188"/>
      <c r="C192" s="189"/>
      <c r="D192" s="181" t="s">
        <v>151</v>
      </c>
      <c r="E192" s="190" t="s">
        <v>20</v>
      </c>
      <c r="F192" s="191" t="s">
        <v>256</v>
      </c>
      <c r="G192" s="189"/>
      <c r="H192" s="192">
        <v>25</v>
      </c>
      <c r="I192" s="193"/>
      <c r="J192" s="189"/>
      <c r="K192" s="189"/>
      <c r="L192" s="194"/>
      <c r="M192" s="195"/>
      <c r="N192" s="196"/>
      <c r="O192" s="196"/>
      <c r="P192" s="196"/>
      <c r="Q192" s="196"/>
      <c r="R192" s="196"/>
      <c r="S192" s="196"/>
      <c r="T192" s="197"/>
      <c r="AT192" s="198" t="s">
        <v>151</v>
      </c>
      <c r="AU192" s="198" t="s">
        <v>83</v>
      </c>
      <c r="AV192" s="13" t="s">
        <v>83</v>
      </c>
      <c r="AW192" s="13" t="s">
        <v>34</v>
      </c>
      <c r="AX192" s="13" t="s">
        <v>8</v>
      </c>
      <c r="AY192" s="198" t="s">
        <v>134</v>
      </c>
    </row>
    <row r="193" spans="1:65" s="2" customFormat="1" ht="16.5" customHeight="1">
      <c r="A193" s="34"/>
      <c r="B193" s="35"/>
      <c r="C193" s="169" t="s">
        <v>257</v>
      </c>
      <c r="D193" s="169" t="s">
        <v>136</v>
      </c>
      <c r="E193" s="170" t="s">
        <v>258</v>
      </c>
      <c r="F193" s="171" t="s">
        <v>259</v>
      </c>
      <c r="G193" s="172" t="s">
        <v>187</v>
      </c>
      <c r="H193" s="173">
        <v>60</v>
      </c>
      <c r="I193" s="174"/>
      <c r="J193" s="173">
        <f>ROUND(I193*H193,0)</f>
        <v>0</v>
      </c>
      <c r="K193" s="171" t="s">
        <v>146</v>
      </c>
      <c r="L193" s="39"/>
      <c r="M193" s="175" t="s">
        <v>20</v>
      </c>
      <c r="N193" s="176" t="s">
        <v>45</v>
      </c>
      <c r="O193" s="64"/>
      <c r="P193" s="177">
        <f>O193*H193</f>
        <v>0</v>
      </c>
      <c r="Q193" s="177">
        <v>0</v>
      </c>
      <c r="R193" s="177">
        <f>Q193*H193</f>
        <v>0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139</v>
      </c>
      <c r="AT193" s="179" t="s">
        <v>136</v>
      </c>
      <c r="AU193" s="179" t="s">
        <v>83</v>
      </c>
      <c r="AY193" s="17" t="s">
        <v>134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7" t="s">
        <v>8</v>
      </c>
      <c r="BK193" s="180">
        <f>ROUND(I193*H193,0)</f>
        <v>0</v>
      </c>
      <c r="BL193" s="17" t="s">
        <v>139</v>
      </c>
      <c r="BM193" s="179" t="s">
        <v>260</v>
      </c>
    </row>
    <row r="194" spans="1:65" s="2" customFormat="1" ht="10">
      <c r="A194" s="34"/>
      <c r="B194" s="35"/>
      <c r="C194" s="36"/>
      <c r="D194" s="181" t="s">
        <v>141</v>
      </c>
      <c r="E194" s="36"/>
      <c r="F194" s="182" t="s">
        <v>261</v>
      </c>
      <c r="G194" s="36"/>
      <c r="H194" s="36"/>
      <c r="I194" s="183"/>
      <c r="J194" s="36"/>
      <c r="K194" s="36"/>
      <c r="L194" s="39"/>
      <c r="M194" s="184"/>
      <c r="N194" s="18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141</v>
      </c>
      <c r="AU194" s="17" t="s">
        <v>83</v>
      </c>
    </row>
    <row r="195" spans="1:65" s="2" customFormat="1" ht="10">
      <c r="A195" s="34"/>
      <c r="B195" s="35"/>
      <c r="C195" s="36"/>
      <c r="D195" s="186" t="s">
        <v>149</v>
      </c>
      <c r="E195" s="36"/>
      <c r="F195" s="187" t="s">
        <v>262</v>
      </c>
      <c r="G195" s="36"/>
      <c r="H195" s="36"/>
      <c r="I195" s="183"/>
      <c r="J195" s="36"/>
      <c r="K195" s="36"/>
      <c r="L195" s="39"/>
      <c r="M195" s="184"/>
      <c r="N195" s="18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149</v>
      </c>
      <c r="AU195" s="17" t="s">
        <v>83</v>
      </c>
    </row>
    <row r="196" spans="1:65" s="13" customFormat="1" ht="10">
      <c r="B196" s="188"/>
      <c r="C196" s="189"/>
      <c r="D196" s="181" t="s">
        <v>151</v>
      </c>
      <c r="E196" s="190" t="s">
        <v>20</v>
      </c>
      <c r="F196" s="191" t="s">
        <v>263</v>
      </c>
      <c r="G196" s="189"/>
      <c r="H196" s="192">
        <v>60</v>
      </c>
      <c r="I196" s="193"/>
      <c r="J196" s="189"/>
      <c r="K196" s="189"/>
      <c r="L196" s="194"/>
      <c r="M196" s="195"/>
      <c r="N196" s="196"/>
      <c r="O196" s="196"/>
      <c r="P196" s="196"/>
      <c r="Q196" s="196"/>
      <c r="R196" s="196"/>
      <c r="S196" s="196"/>
      <c r="T196" s="197"/>
      <c r="AT196" s="198" t="s">
        <v>151</v>
      </c>
      <c r="AU196" s="198" t="s">
        <v>83</v>
      </c>
      <c r="AV196" s="13" t="s">
        <v>83</v>
      </c>
      <c r="AW196" s="13" t="s">
        <v>34</v>
      </c>
      <c r="AX196" s="13" t="s">
        <v>8</v>
      </c>
      <c r="AY196" s="198" t="s">
        <v>134</v>
      </c>
    </row>
    <row r="197" spans="1:65" s="2" customFormat="1" ht="16.5" customHeight="1">
      <c r="A197" s="34"/>
      <c r="B197" s="35"/>
      <c r="C197" s="169" t="s">
        <v>264</v>
      </c>
      <c r="D197" s="169" t="s">
        <v>136</v>
      </c>
      <c r="E197" s="170" t="s">
        <v>265</v>
      </c>
      <c r="F197" s="171" t="s">
        <v>266</v>
      </c>
      <c r="G197" s="172" t="s">
        <v>187</v>
      </c>
      <c r="H197" s="173">
        <v>75</v>
      </c>
      <c r="I197" s="174"/>
      <c r="J197" s="173">
        <f>ROUND(I197*H197,0)</f>
        <v>0</v>
      </c>
      <c r="K197" s="171" t="s">
        <v>146</v>
      </c>
      <c r="L197" s="39"/>
      <c r="M197" s="175" t="s">
        <v>20</v>
      </c>
      <c r="N197" s="176" t="s">
        <v>45</v>
      </c>
      <c r="O197" s="64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139</v>
      </c>
      <c r="AT197" s="179" t="s">
        <v>136</v>
      </c>
      <c r="AU197" s="179" t="s">
        <v>83</v>
      </c>
      <c r="AY197" s="17" t="s">
        <v>134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7" t="s">
        <v>8</v>
      </c>
      <c r="BK197" s="180">
        <f>ROUND(I197*H197,0)</f>
        <v>0</v>
      </c>
      <c r="BL197" s="17" t="s">
        <v>139</v>
      </c>
      <c r="BM197" s="179" t="s">
        <v>267</v>
      </c>
    </row>
    <row r="198" spans="1:65" s="2" customFormat="1" ht="18">
      <c r="A198" s="34"/>
      <c r="B198" s="35"/>
      <c r="C198" s="36"/>
      <c r="D198" s="181" t="s">
        <v>141</v>
      </c>
      <c r="E198" s="36"/>
      <c r="F198" s="182" t="s">
        <v>268</v>
      </c>
      <c r="G198" s="36"/>
      <c r="H198" s="36"/>
      <c r="I198" s="183"/>
      <c r="J198" s="36"/>
      <c r="K198" s="36"/>
      <c r="L198" s="39"/>
      <c r="M198" s="184"/>
      <c r="N198" s="18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141</v>
      </c>
      <c r="AU198" s="17" t="s">
        <v>83</v>
      </c>
    </row>
    <row r="199" spans="1:65" s="2" customFormat="1" ht="10">
      <c r="A199" s="34"/>
      <c r="B199" s="35"/>
      <c r="C199" s="36"/>
      <c r="D199" s="186" t="s">
        <v>149</v>
      </c>
      <c r="E199" s="36"/>
      <c r="F199" s="187" t="s">
        <v>269</v>
      </c>
      <c r="G199" s="36"/>
      <c r="H199" s="36"/>
      <c r="I199" s="183"/>
      <c r="J199" s="36"/>
      <c r="K199" s="36"/>
      <c r="L199" s="39"/>
      <c r="M199" s="184"/>
      <c r="N199" s="18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149</v>
      </c>
      <c r="AU199" s="17" t="s">
        <v>83</v>
      </c>
    </row>
    <row r="200" spans="1:65" s="13" customFormat="1" ht="10">
      <c r="B200" s="188"/>
      <c r="C200" s="189"/>
      <c r="D200" s="181" t="s">
        <v>151</v>
      </c>
      <c r="E200" s="190" t="s">
        <v>20</v>
      </c>
      <c r="F200" s="191" t="s">
        <v>270</v>
      </c>
      <c r="G200" s="189"/>
      <c r="H200" s="192">
        <v>75</v>
      </c>
      <c r="I200" s="193"/>
      <c r="J200" s="189"/>
      <c r="K200" s="189"/>
      <c r="L200" s="194"/>
      <c r="M200" s="195"/>
      <c r="N200" s="196"/>
      <c r="O200" s="196"/>
      <c r="P200" s="196"/>
      <c r="Q200" s="196"/>
      <c r="R200" s="196"/>
      <c r="S200" s="196"/>
      <c r="T200" s="197"/>
      <c r="AT200" s="198" t="s">
        <v>151</v>
      </c>
      <c r="AU200" s="198" t="s">
        <v>83</v>
      </c>
      <c r="AV200" s="13" t="s">
        <v>83</v>
      </c>
      <c r="AW200" s="13" t="s">
        <v>34</v>
      </c>
      <c r="AX200" s="13" t="s">
        <v>8</v>
      </c>
      <c r="AY200" s="198" t="s">
        <v>134</v>
      </c>
    </row>
    <row r="201" spans="1:65" s="2" customFormat="1" ht="16.5" customHeight="1">
      <c r="A201" s="34"/>
      <c r="B201" s="35"/>
      <c r="C201" s="169" t="s">
        <v>271</v>
      </c>
      <c r="D201" s="169" t="s">
        <v>136</v>
      </c>
      <c r="E201" s="170" t="s">
        <v>272</v>
      </c>
      <c r="F201" s="171" t="s">
        <v>273</v>
      </c>
      <c r="G201" s="172" t="s">
        <v>187</v>
      </c>
      <c r="H201" s="173">
        <v>60</v>
      </c>
      <c r="I201" s="174"/>
      <c r="J201" s="173">
        <f>ROUND(I201*H201,0)</f>
        <v>0</v>
      </c>
      <c r="K201" s="171" t="s">
        <v>146</v>
      </c>
      <c r="L201" s="39"/>
      <c r="M201" s="175" t="s">
        <v>20</v>
      </c>
      <c r="N201" s="176" t="s">
        <v>45</v>
      </c>
      <c r="O201" s="64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139</v>
      </c>
      <c r="AT201" s="179" t="s">
        <v>136</v>
      </c>
      <c r="AU201" s="179" t="s">
        <v>83</v>
      </c>
      <c r="AY201" s="17" t="s">
        <v>134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7" t="s">
        <v>8</v>
      </c>
      <c r="BK201" s="180">
        <f>ROUND(I201*H201,0)</f>
        <v>0</v>
      </c>
      <c r="BL201" s="17" t="s">
        <v>139</v>
      </c>
      <c r="BM201" s="179" t="s">
        <v>274</v>
      </c>
    </row>
    <row r="202" spans="1:65" s="2" customFormat="1" ht="10">
      <c r="A202" s="34"/>
      <c r="B202" s="35"/>
      <c r="C202" s="36"/>
      <c r="D202" s="181" t="s">
        <v>141</v>
      </c>
      <c r="E202" s="36"/>
      <c r="F202" s="182" t="s">
        <v>275</v>
      </c>
      <c r="G202" s="36"/>
      <c r="H202" s="36"/>
      <c r="I202" s="183"/>
      <c r="J202" s="36"/>
      <c r="K202" s="36"/>
      <c r="L202" s="39"/>
      <c r="M202" s="184"/>
      <c r="N202" s="18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141</v>
      </c>
      <c r="AU202" s="17" t="s">
        <v>83</v>
      </c>
    </row>
    <row r="203" spans="1:65" s="2" customFormat="1" ht="10">
      <c r="A203" s="34"/>
      <c r="B203" s="35"/>
      <c r="C203" s="36"/>
      <c r="D203" s="186" t="s">
        <v>149</v>
      </c>
      <c r="E203" s="36"/>
      <c r="F203" s="187" t="s">
        <v>276</v>
      </c>
      <c r="G203" s="36"/>
      <c r="H203" s="36"/>
      <c r="I203" s="183"/>
      <c r="J203" s="36"/>
      <c r="K203" s="36"/>
      <c r="L203" s="39"/>
      <c r="M203" s="184"/>
      <c r="N203" s="18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149</v>
      </c>
      <c r="AU203" s="17" t="s">
        <v>83</v>
      </c>
    </row>
    <row r="204" spans="1:65" s="13" customFormat="1" ht="10">
      <c r="B204" s="188"/>
      <c r="C204" s="189"/>
      <c r="D204" s="181" t="s">
        <v>151</v>
      </c>
      <c r="E204" s="190" t="s">
        <v>20</v>
      </c>
      <c r="F204" s="191" t="s">
        <v>277</v>
      </c>
      <c r="G204" s="189"/>
      <c r="H204" s="192">
        <v>60</v>
      </c>
      <c r="I204" s="193"/>
      <c r="J204" s="189"/>
      <c r="K204" s="189"/>
      <c r="L204" s="194"/>
      <c r="M204" s="195"/>
      <c r="N204" s="196"/>
      <c r="O204" s="196"/>
      <c r="P204" s="196"/>
      <c r="Q204" s="196"/>
      <c r="R204" s="196"/>
      <c r="S204" s="196"/>
      <c r="T204" s="197"/>
      <c r="AT204" s="198" t="s">
        <v>151</v>
      </c>
      <c r="AU204" s="198" t="s">
        <v>83</v>
      </c>
      <c r="AV204" s="13" t="s">
        <v>83</v>
      </c>
      <c r="AW204" s="13" t="s">
        <v>34</v>
      </c>
      <c r="AX204" s="13" t="s">
        <v>8</v>
      </c>
      <c r="AY204" s="198" t="s">
        <v>134</v>
      </c>
    </row>
    <row r="205" spans="1:65" s="12" customFormat="1" ht="22.75" customHeight="1">
      <c r="B205" s="153"/>
      <c r="C205" s="154"/>
      <c r="D205" s="155" t="s">
        <v>73</v>
      </c>
      <c r="E205" s="167" t="s">
        <v>176</v>
      </c>
      <c r="F205" s="167" t="s">
        <v>278</v>
      </c>
      <c r="G205" s="154"/>
      <c r="H205" s="154"/>
      <c r="I205" s="157"/>
      <c r="J205" s="168">
        <f>BK205</f>
        <v>0</v>
      </c>
      <c r="K205" s="154"/>
      <c r="L205" s="159"/>
      <c r="M205" s="160"/>
      <c r="N205" s="161"/>
      <c r="O205" s="161"/>
      <c r="P205" s="162">
        <f>SUM(P206:P238)</f>
        <v>0</v>
      </c>
      <c r="Q205" s="161"/>
      <c r="R205" s="162">
        <f>SUM(R206:R238)</f>
        <v>1.204224</v>
      </c>
      <c r="S205" s="161"/>
      <c r="T205" s="163">
        <f>SUM(T206:T238)</f>
        <v>0</v>
      </c>
      <c r="AR205" s="164" t="s">
        <v>8</v>
      </c>
      <c r="AT205" s="165" t="s">
        <v>73</v>
      </c>
      <c r="AU205" s="165" t="s">
        <v>8</v>
      </c>
      <c r="AY205" s="164" t="s">
        <v>134</v>
      </c>
      <c r="BK205" s="166">
        <f>SUM(BK206:BK238)</f>
        <v>0</v>
      </c>
    </row>
    <row r="206" spans="1:65" s="2" customFormat="1" ht="16.5" customHeight="1">
      <c r="A206" s="34"/>
      <c r="B206" s="35"/>
      <c r="C206" s="169" t="s">
        <v>279</v>
      </c>
      <c r="D206" s="169" t="s">
        <v>136</v>
      </c>
      <c r="E206" s="170" t="s">
        <v>280</v>
      </c>
      <c r="F206" s="171" t="s">
        <v>281</v>
      </c>
      <c r="G206" s="172" t="s">
        <v>282</v>
      </c>
      <c r="H206" s="173">
        <v>5</v>
      </c>
      <c r="I206" s="174"/>
      <c r="J206" s="173">
        <f>ROUND(I206*H206,0)</f>
        <v>0</v>
      </c>
      <c r="K206" s="171" t="s">
        <v>146</v>
      </c>
      <c r="L206" s="39"/>
      <c r="M206" s="175" t="s">
        <v>20</v>
      </c>
      <c r="N206" s="176" t="s">
        <v>45</v>
      </c>
      <c r="O206" s="64"/>
      <c r="P206" s="177">
        <f>O206*H206</f>
        <v>0</v>
      </c>
      <c r="Q206" s="177">
        <v>4.1500000000000002E-2</v>
      </c>
      <c r="R206" s="177">
        <f>Q206*H206</f>
        <v>0.20750000000000002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139</v>
      </c>
      <c r="AT206" s="179" t="s">
        <v>136</v>
      </c>
      <c r="AU206" s="179" t="s">
        <v>83</v>
      </c>
      <c r="AY206" s="17" t="s">
        <v>134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7" t="s">
        <v>8</v>
      </c>
      <c r="BK206" s="180">
        <f>ROUND(I206*H206,0)</f>
        <v>0</v>
      </c>
      <c r="BL206" s="17" t="s">
        <v>139</v>
      </c>
      <c r="BM206" s="179" t="s">
        <v>283</v>
      </c>
    </row>
    <row r="207" spans="1:65" s="2" customFormat="1" ht="10">
      <c r="A207" s="34"/>
      <c r="B207" s="35"/>
      <c r="C207" s="36"/>
      <c r="D207" s="181" t="s">
        <v>141</v>
      </c>
      <c r="E207" s="36"/>
      <c r="F207" s="182" t="s">
        <v>284</v>
      </c>
      <c r="G207" s="36"/>
      <c r="H207" s="36"/>
      <c r="I207" s="183"/>
      <c r="J207" s="36"/>
      <c r="K207" s="36"/>
      <c r="L207" s="39"/>
      <c r="M207" s="184"/>
      <c r="N207" s="18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141</v>
      </c>
      <c r="AU207" s="17" t="s">
        <v>83</v>
      </c>
    </row>
    <row r="208" spans="1:65" s="2" customFormat="1" ht="10">
      <c r="A208" s="34"/>
      <c r="B208" s="35"/>
      <c r="C208" s="36"/>
      <c r="D208" s="186" t="s">
        <v>149</v>
      </c>
      <c r="E208" s="36"/>
      <c r="F208" s="187" t="s">
        <v>285</v>
      </c>
      <c r="G208" s="36"/>
      <c r="H208" s="36"/>
      <c r="I208" s="183"/>
      <c r="J208" s="36"/>
      <c r="K208" s="36"/>
      <c r="L208" s="39"/>
      <c r="M208" s="184"/>
      <c r="N208" s="18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149</v>
      </c>
      <c r="AU208" s="17" t="s">
        <v>83</v>
      </c>
    </row>
    <row r="209" spans="1:65" s="13" customFormat="1" ht="10">
      <c r="B209" s="188"/>
      <c r="C209" s="189"/>
      <c r="D209" s="181" t="s">
        <v>151</v>
      </c>
      <c r="E209" s="190" t="s">
        <v>20</v>
      </c>
      <c r="F209" s="191" t="s">
        <v>167</v>
      </c>
      <c r="G209" s="189"/>
      <c r="H209" s="192">
        <v>5</v>
      </c>
      <c r="I209" s="193"/>
      <c r="J209" s="189"/>
      <c r="K209" s="189"/>
      <c r="L209" s="194"/>
      <c r="M209" s="195"/>
      <c r="N209" s="196"/>
      <c r="O209" s="196"/>
      <c r="P209" s="196"/>
      <c r="Q209" s="196"/>
      <c r="R209" s="196"/>
      <c r="S209" s="196"/>
      <c r="T209" s="197"/>
      <c r="AT209" s="198" t="s">
        <v>151</v>
      </c>
      <c r="AU209" s="198" t="s">
        <v>83</v>
      </c>
      <c r="AV209" s="13" t="s">
        <v>83</v>
      </c>
      <c r="AW209" s="13" t="s">
        <v>34</v>
      </c>
      <c r="AX209" s="13" t="s">
        <v>8</v>
      </c>
      <c r="AY209" s="198" t="s">
        <v>134</v>
      </c>
    </row>
    <row r="210" spans="1:65" s="2" customFormat="1" ht="16.5" customHeight="1">
      <c r="A210" s="34"/>
      <c r="B210" s="35"/>
      <c r="C210" s="169" t="s">
        <v>7</v>
      </c>
      <c r="D210" s="169" t="s">
        <v>136</v>
      </c>
      <c r="E210" s="170" t="s">
        <v>286</v>
      </c>
      <c r="F210" s="171" t="s">
        <v>287</v>
      </c>
      <c r="G210" s="172" t="s">
        <v>187</v>
      </c>
      <c r="H210" s="173">
        <v>15</v>
      </c>
      <c r="I210" s="174"/>
      <c r="J210" s="173">
        <f>ROUND(I210*H210,0)</f>
        <v>0</v>
      </c>
      <c r="K210" s="171" t="s">
        <v>146</v>
      </c>
      <c r="L210" s="39"/>
      <c r="M210" s="175" t="s">
        <v>20</v>
      </c>
      <c r="N210" s="176" t="s">
        <v>45</v>
      </c>
      <c r="O210" s="64"/>
      <c r="P210" s="177">
        <f>O210*H210</f>
        <v>0</v>
      </c>
      <c r="Q210" s="177">
        <v>4.3800000000000002E-3</v>
      </c>
      <c r="R210" s="177">
        <f>Q210*H210</f>
        <v>6.5700000000000008E-2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139</v>
      </c>
      <c r="AT210" s="179" t="s">
        <v>136</v>
      </c>
      <c r="AU210" s="179" t="s">
        <v>83</v>
      </c>
      <c r="AY210" s="17" t="s">
        <v>134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7" t="s">
        <v>8</v>
      </c>
      <c r="BK210" s="180">
        <f>ROUND(I210*H210,0)</f>
        <v>0</v>
      </c>
      <c r="BL210" s="17" t="s">
        <v>139</v>
      </c>
      <c r="BM210" s="179" t="s">
        <v>288</v>
      </c>
    </row>
    <row r="211" spans="1:65" s="2" customFormat="1" ht="10">
      <c r="A211" s="34"/>
      <c r="B211" s="35"/>
      <c r="C211" s="36"/>
      <c r="D211" s="181" t="s">
        <v>141</v>
      </c>
      <c r="E211" s="36"/>
      <c r="F211" s="182" t="s">
        <v>289</v>
      </c>
      <c r="G211" s="36"/>
      <c r="H211" s="36"/>
      <c r="I211" s="183"/>
      <c r="J211" s="36"/>
      <c r="K211" s="36"/>
      <c r="L211" s="39"/>
      <c r="M211" s="184"/>
      <c r="N211" s="18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141</v>
      </c>
      <c r="AU211" s="17" t="s">
        <v>83</v>
      </c>
    </row>
    <row r="212" spans="1:65" s="2" customFormat="1" ht="10">
      <c r="A212" s="34"/>
      <c r="B212" s="35"/>
      <c r="C212" s="36"/>
      <c r="D212" s="186" t="s">
        <v>149</v>
      </c>
      <c r="E212" s="36"/>
      <c r="F212" s="187" t="s">
        <v>290</v>
      </c>
      <c r="G212" s="36"/>
      <c r="H212" s="36"/>
      <c r="I212" s="183"/>
      <c r="J212" s="36"/>
      <c r="K212" s="36"/>
      <c r="L212" s="39"/>
      <c r="M212" s="184"/>
      <c r="N212" s="18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149</v>
      </c>
      <c r="AU212" s="17" t="s">
        <v>83</v>
      </c>
    </row>
    <row r="213" spans="1:65" s="13" customFormat="1" ht="10">
      <c r="B213" s="188"/>
      <c r="C213" s="189"/>
      <c r="D213" s="181" t="s">
        <v>151</v>
      </c>
      <c r="E213" s="190" t="s">
        <v>20</v>
      </c>
      <c r="F213" s="191" t="s">
        <v>291</v>
      </c>
      <c r="G213" s="189"/>
      <c r="H213" s="192">
        <v>15</v>
      </c>
      <c r="I213" s="193"/>
      <c r="J213" s="189"/>
      <c r="K213" s="189"/>
      <c r="L213" s="194"/>
      <c r="M213" s="195"/>
      <c r="N213" s="196"/>
      <c r="O213" s="196"/>
      <c r="P213" s="196"/>
      <c r="Q213" s="196"/>
      <c r="R213" s="196"/>
      <c r="S213" s="196"/>
      <c r="T213" s="197"/>
      <c r="AT213" s="198" t="s">
        <v>151</v>
      </c>
      <c r="AU213" s="198" t="s">
        <v>83</v>
      </c>
      <c r="AV213" s="13" t="s">
        <v>83</v>
      </c>
      <c r="AW213" s="13" t="s">
        <v>34</v>
      </c>
      <c r="AX213" s="13" t="s">
        <v>8</v>
      </c>
      <c r="AY213" s="198" t="s">
        <v>134</v>
      </c>
    </row>
    <row r="214" spans="1:65" s="2" customFormat="1" ht="16.5" customHeight="1">
      <c r="A214" s="34"/>
      <c r="B214" s="35"/>
      <c r="C214" s="169" t="s">
        <v>292</v>
      </c>
      <c r="D214" s="169" t="s">
        <v>136</v>
      </c>
      <c r="E214" s="170" t="s">
        <v>293</v>
      </c>
      <c r="F214" s="171" t="s">
        <v>294</v>
      </c>
      <c r="G214" s="172" t="s">
        <v>282</v>
      </c>
      <c r="H214" s="173">
        <v>10</v>
      </c>
      <c r="I214" s="174"/>
      <c r="J214" s="173">
        <f>ROUND(I214*H214,0)</f>
        <v>0</v>
      </c>
      <c r="K214" s="171" t="s">
        <v>146</v>
      </c>
      <c r="L214" s="39"/>
      <c r="M214" s="175" t="s">
        <v>20</v>
      </c>
      <c r="N214" s="176" t="s">
        <v>45</v>
      </c>
      <c r="O214" s="64"/>
      <c r="P214" s="177">
        <f>O214*H214</f>
        <v>0</v>
      </c>
      <c r="Q214" s="177">
        <v>1.0200000000000001E-2</v>
      </c>
      <c r="R214" s="177">
        <f>Q214*H214</f>
        <v>0.10200000000000001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139</v>
      </c>
      <c r="AT214" s="179" t="s">
        <v>136</v>
      </c>
      <c r="AU214" s="179" t="s">
        <v>83</v>
      </c>
      <c r="AY214" s="17" t="s">
        <v>134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7" t="s">
        <v>8</v>
      </c>
      <c r="BK214" s="180">
        <f>ROUND(I214*H214,0)</f>
        <v>0</v>
      </c>
      <c r="BL214" s="17" t="s">
        <v>139</v>
      </c>
      <c r="BM214" s="179" t="s">
        <v>295</v>
      </c>
    </row>
    <row r="215" spans="1:65" s="2" customFormat="1" ht="10">
      <c r="A215" s="34"/>
      <c r="B215" s="35"/>
      <c r="C215" s="36"/>
      <c r="D215" s="181" t="s">
        <v>141</v>
      </c>
      <c r="E215" s="36"/>
      <c r="F215" s="182" t="s">
        <v>296</v>
      </c>
      <c r="G215" s="36"/>
      <c r="H215" s="36"/>
      <c r="I215" s="183"/>
      <c r="J215" s="36"/>
      <c r="K215" s="36"/>
      <c r="L215" s="39"/>
      <c r="M215" s="184"/>
      <c r="N215" s="18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141</v>
      </c>
      <c r="AU215" s="17" t="s">
        <v>83</v>
      </c>
    </row>
    <row r="216" spans="1:65" s="2" customFormat="1" ht="10">
      <c r="A216" s="34"/>
      <c r="B216" s="35"/>
      <c r="C216" s="36"/>
      <c r="D216" s="186" t="s">
        <v>149</v>
      </c>
      <c r="E216" s="36"/>
      <c r="F216" s="187" t="s">
        <v>297</v>
      </c>
      <c r="G216" s="36"/>
      <c r="H216" s="36"/>
      <c r="I216" s="183"/>
      <c r="J216" s="36"/>
      <c r="K216" s="36"/>
      <c r="L216" s="39"/>
      <c r="M216" s="184"/>
      <c r="N216" s="18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149</v>
      </c>
      <c r="AU216" s="17" t="s">
        <v>83</v>
      </c>
    </row>
    <row r="217" spans="1:65" s="13" customFormat="1" ht="10">
      <c r="B217" s="188"/>
      <c r="C217" s="189"/>
      <c r="D217" s="181" t="s">
        <v>151</v>
      </c>
      <c r="E217" s="190" t="s">
        <v>20</v>
      </c>
      <c r="F217" s="191" t="s">
        <v>26</v>
      </c>
      <c r="G217" s="189"/>
      <c r="H217" s="192">
        <v>10</v>
      </c>
      <c r="I217" s="193"/>
      <c r="J217" s="189"/>
      <c r="K217" s="189"/>
      <c r="L217" s="194"/>
      <c r="M217" s="195"/>
      <c r="N217" s="196"/>
      <c r="O217" s="196"/>
      <c r="P217" s="196"/>
      <c r="Q217" s="196"/>
      <c r="R217" s="196"/>
      <c r="S217" s="196"/>
      <c r="T217" s="197"/>
      <c r="AT217" s="198" t="s">
        <v>151</v>
      </c>
      <c r="AU217" s="198" t="s">
        <v>83</v>
      </c>
      <c r="AV217" s="13" t="s">
        <v>83</v>
      </c>
      <c r="AW217" s="13" t="s">
        <v>34</v>
      </c>
      <c r="AX217" s="13" t="s">
        <v>8</v>
      </c>
      <c r="AY217" s="198" t="s">
        <v>134</v>
      </c>
    </row>
    <row r="218" spans="1:65" s="2" customFormat="1" ht="16.5" customHeight="1">
      <c r="A218" s="34"/>
      <c r="B218" s="35"/>
      <c r="C218" s="169" t="s">
        <v>298</v>
      </c>
      <c r="D218" s="169" t="s">
        <v>136</v>
      </c>
      <c r="E218" s="170" t="s">
        <v>299</v>
      </c>
      <c r="F218" s="171" t="s">
        <v>300</v>
      </c>
      <c r="G218" s="172" t="s">
        <v>187</v>
      </c>
      <c r="H218" s="173">
        <v>39.520000000000003</v>
      </c>
      <c r="I218" s="174"/>
      <c r="J218" s="173">
        <f>ROUND(I218*H218,0)</f>
        <v>0</v>
      </c>
      <c r="K218" s="171" t="s">
        <v>146</v>
      </c>
      <c r="L218" s="39"/>
      <c r="M218" s="175" t="s">
        <v>20</v>
      </c>
      <c r="N218" s="176" t="s">
        <v>45</v>
      </c>
      <c r="O218" s="64"/>
      <c r="P218" s="177">
        <f>O218*H218</f>
        <v>0</v>
      </c>
      <c r="Q218" s="177">
        <v>1.5699999999999999E-2</v>
      </c>
      <c r="R218" s="177">
        <f>Q218*H218</f>
        <v>0.62046400000000002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139</v>
      </c>
      <c r="AT218" s="179" t="s">
        <v>136</v>
      </c>
      <c r="AU218" s="179" t="s">
        <v>83</v>
      </c>
      <c r="AY218" s="17" t="s">
        <v>134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7" t="s">
        <v>8</v>
      </c>
      <c r="BK218" s="180">
        <f>ROUND(I218*H218,0)</f>
        <v>0</v>
      </c>
      <c r="BL218" s="17" t="s">
        <v>139</v>
      </c>
      <c r="BM218" s="179" t="s">
        <v>301</v>
      </c>
    </row>
    <row r="219" spans="1:65" s="2" customFormat="1" ht="10">
      <c r="A219" s="34"/>
      <c r="B219" s="35"/>
      <c r="C219" s="36"/>
      <c r="D219" s="181" t="s">
        <v>141</v>
      </c>
      <c r="E219" s="36"/>
      <c r="F219" s="182" t="s">
        <v>302</v>
      </c>
      <c r="G219" s="36"/>
      <c r="H219" s="36"/>
      <c r="I219" s="183"/>
      <c r="J219" s="36"/>
      <c r="K219" s="36"/>
      <c r="L219" s="39"/>
      <c r="M219" s="184"/>
      <c r="N219" s="18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141</v>
      </c>
      <c r="AU219" s="17" t="s">
        <v>83</v>
      </c>
    </row>
    <row r="220" spans="1:65" s="2" customFormat="1" ht="10">
      <c r="A220" s="34"/>
      <c r="B220" s="35"/>
      <c r="C220" s="36"/>
      <c r="D220" s="186" t="s">
        <v>149</v>
      </c>
      <c r="E220" s="36"/>
      <c r="F220" s="187" t="s">
        <v>303</v>
      </c>
      <c r="G220" s="36"/>
      <c r="H220" s="36"/>
      <c r="I220" s="183"/>
      <c r="J220" s="36"/>
      <c r="K220" s="36"/>
      <c r="L220" s="39"/>
      <c r="M220" s="184"/>
      <c r="N220" s="18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149</v>
      </c>
      <c r="AU220" s="17" t="s">
        <v>83</v>
      </c>
    </row>
    <row r="221" spans="1:65" s="13" customFormat="1" ht="10">
      <c r="B221" s="188"/>
      <c r="C221" s="189"/>
      <c r="D221" s="181" t="s">
        <v>151</v>
      </c>
      <c r="E221" s="190" t="s">
        <v>20</v>
      </c>
      <c r="F221" s="191" t="s">
        <v>304</v>
      </c>
      <c r="G221" s="189"/>
      <c r="H221" s="192">
        <v>10.47</v>
      </c>
      <c r="I221" s="193"/>
      <c r="J221" s="189"/>
      <c r="K221" s="189"/>
      <c r="L221" s="194"/>
      <c r="M221" s="195"/>
      <c r="N221" s="196"/>
      <c r="O221" s="196"/>
      <c r="P221" s="196"/>
      <c r="Q221" s="196"/>
      <c r="R221" s="196"/>
      <c r="S221" s="196"/>
      <c r="T221" s="197"/>
      <c r="AT221" s="198" t="s">
        <v>151</v>
      </c>
      <c r="AU221" s="198" t="s">
        <v>83</v>
      </c>
      <c r="AV221" s="13" t="s">
        <v>83</v>
      </c>
      <c r="AW221" s="13" t="s">
        <v>34</v>
      </c>
      <c r="AX221" s="13" t="s">
        <v>74</v>
      </c>
      <c r="AY221" s="198" t="s">
        <v>134</v>
      </c>
    </row>
    <row r="222" spans="1:65" s="13" customFormat="1" ht="10">
      <c r="B222" s="188"/>
      <c r="C222" s="189"/>
      <c r="D222" s="181" t="s">
        <v>151</v>
      </c>
      <c r="E222" s="190" t="s">
        <v>20</v>
      </c>
      <c r="F222" s="191" t="s">
        <v>305</v>
      </c>
      <c r="G222" s="189"/>
      <c r="H222" s="192">
        <v>29.05</v>
      </c>
      <c r="I222" s="193"/>
      <c r="J222" s="189"/>
      <c r="K222" s="189"/>
      <c r="L222" s="194"/>
      <c r="M222" s="195"/>
      <c r="N222" s="196"/>
      <c r="O222" s="196"/>
      <c r="P222" s="196"/>
      <c r="Q222" s="196"/>
      <c r="R222" s="196"/>
      <c r="S222" s="196"/>
      <c r="T222" s="197"/>
      <c r="AT222" s="198" t="s">
        <v>151</v>
      </c>
      <c r="AU222" s="198" t="s">
        <v>83</v>
      </c>
      <c r="AV222" s="13" t="s">
        <v>83</v>
      </c>
      <c r="AW222" s="13" t="s">
        <v>34</v>
      </c>
      <c r="AX222" s="13" t="s">
        <v>74</v>
      </c>
      <c r="AY222" s="198" t="s">
        <v>134</v>
      </c>
    </row>
    <row r="223" spans="1:65" s="14" customFormat="1" ht="10">
      <c r="B223" s="199"/>
      <c r="C223" s="200"/>
      <c r="D223" s="181" t="s">
        <v>151</v>
      </c>
      <c r="E223" s="201" t="s">
        <v>20</v>
      </c>
      <c r="F223" s="202" t="s">
        <v>154</v>
      </c>
      <c r="G223" s="200"/>
      <c r="H223" s="203">
        <v>39.520000000000003</v>
      </c>
      <c r="I223" s="204"/>
      <c r="J223" s="200"/>
      <c r="K223" s="200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151</v>
      </c>
      <c r="AU223" s="209" t="s">
        <v>83</v>
      </c>
      <c r="AV223" s="14" t="s">
        <v>139</v>
      </c>
      <c r="AW223" s="14" t="s">
        <v>34</v>
      </c>
      <c r="AX223" s="14" t="s">
        <v>8</v>
      </c>
      <c r="AY223" s="209" t="s">
        <v>134</v>
      </c>
    </row>
    <row r="224" spans="1:65" s="2" customFormat="1" ht="16.5" customHeight="1">
      <c r="A224" s="34"/>
      <c r="B224" s="35"/>
      <c r="C224" s="169" t="s">
        <v>306</v>
      </c>
      <c r="D224" s="169" t="s">
        <v>136</v>
      </c>
      <c r="E224" s="170" t="s">
        <v>307</v>
      </c>
      <c r="F224" s="171" t="s">
        <v>308</v>
      </c>
      <c r="G224" s="172" t="s">
        <v>187</v>
      </c>
      <c r="H224" s="173">
        <v>2.88</v>
      </c>
      <c r="I224" s="174"/>
      <c r="J224" s="173">
        <f>ROUND(I224*H224,0)</f>
        <v>0</v>
      </c>
      <c r="K224" s="171" t="s">
        <v>146</v>
      </c>
      <c r="L224" s="39"/>
      <c r="M224" s="175" t="s">
        <v>20</v>
      </c>
      <c r="N224" s="176" t="s">
        <v>45</v>
      </c>
      <c r="O224" s="64"/>
      <c r="P224" s="177">
        <f>O224*H224</f>
        <v>0</v>
      </c>
      <c r="Q224" s="177">
        <v>2.5000000000000001E-2</v>
      </c>
      <c r="R224" s="177">
        <f>Q224*H224</f>
        <v>7.1999999999999995E-2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139</v>
      </c>
      <c r="AT224" s="179" t="s">
        <v>136</v>
      </c>
      <c r="AU224" s="179" t="s">
        <v>83</v>
      </c>
      <c r="AY224" s="17" t="s">
        <v>134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7" t="s">
        <v>8</v>
      </c>
      <c r="BK224" s="180">
        <f>ROUND(I224*H224,0)</f>
        <v>0</v>
      </c>
      <c r="BL224" s="17" t="s">
        <v>139</v>
      </c>
      <c r="BM224" s="179" t="s">
        <v>309</v>
      </c>
    </row>
    <row r="225" spans="1:65" s="2" customFormat="1" ht="10">
      <c r="A225" s="34"/>
      <c r="B225" s="35"/>
      <c r="C225" s="36"/>
      <c r="D225" s="181" t="s">
        <v>141</v>
      </c>
      <c r="E225" s="36"/>
      <c r="F225" s="182" t="s">
        <v>310</v>
      </c>
      <c r="G225" s="36"/>
      <c r="H225" s="36"/>
      <c r="I225" s="183"/>
      <c r="J225" s="36"/>
      <c r="K225" s="36"/>
      <c r="L225" s="39"/>
      <c r="M225" s="184"/>
      <c r="N225" s="18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141</v>
      </c>
      <c r="AU225" s="17" t="s">
        <v>83</v>
      </c>
    </row>
    <row r="226" spans="1:65" s="2" customFormat="1" ht="10">
      <c r="A226" s="34"/>
      <c r="B226" s="35"/>
      <c r="C226" s="36"/>
      <c r="D226" s="186" t="s">
        <v>149</v>
      </c>
      <c r="E226" s="36"/>
      <c r="F226" s="187" t="s">
        <v>311</v>
      </c>
      <c r="G226" s="36"/>
      <c r="H226" s="36"/>
      <c r="I226" s="183"/>
      <c r="J226" s="36"/>
      <c r="K226" s="36"/>
      <c r="L226" s="39"/>
      <c r="M226" s="184"/>
      <c r="N226" s="18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149</v>
      </c>
      <c r="AU226" s="17" t="s">
        <v>83</v>
      </c>
    </row>
    <row r="227" spans="1:65" s="13" customFormat="1" ht="10">
      <c r="B227" s="188"/>
      <c r="C227" s="189"/>
      <c r="D227" s="181" t="s">
        <v>151</v>
      </c>
      <c r="E227" s="190" t="s">
        <v>20</v>
      </c>
      <c r="F227" s="191" t="s">
        <v>312</v>
      </c>
      <c r="G227" s="189"/>
      <c r="H227" s="192">
        <v>2.88</v>
      </c>
      <c r="I227" s="193"/>
      <c r="J227" s="189"/>
      <c r="K227" s="189"/>
      <c r="L227" s="194"/>
      <c r="M227" s="195"/>
      <c r="N227" s="196"/>
      <c r="O227" s="196"/>
      <c r="P227" s="196"/>
      <c r="Q227" s="196"/>
      <c r="R227" s="196"/>
      <c r="S227" s="196"/>
      <c r="T227" s="197"/>
      <c r="AT227" s="198" t="s">
        <v>151</v>
      </c>
      <c r="AU227" s="198" t="s">
        <v>83</v>
      </c>
      <c r="AV227" s="13" t="s">
        <v>83</v>
      </c>
      <c r="AW227" s="13" t="s">
        <v>34</v>
      </c>
      <c r="AX227" s="13" t="s">
        <v>8</v>
      </c>
      <c r="AY227" s="198" t="s">
        <v>134</v>
      </c>
    </row>
    <row r="228" spans="1:65" s="2" customFormat="1" ht="16.5" customHeight="1">
      <c r="A228" s="34"/>
      <c r="B228" s="35"/>
      <c r="C228" s="169" t="s">
        <v>313</v>
      </c>
      <c r="D228" s="169" t="s">
        <v>136</v>
      </c>
      <c r="E228" s="170" t="s">
        <v>314</v>
      </c>
      <c r="F228" s="171" t="s">
        <v>315</v>
      </c>
      <c r="G228" s="172" t="s">
        <v>282</v>
      </c>
      <c r="H228" s="173">
        <v>2</v>
      </c>
      <c r="I228" s="174"/>
      <c r="J228" s="173">
        <f>ROUND(I228*H228,0)</f>
        <v>0</v>
      </c>
      <c r="K228" s="171" t="s">
        <v>146</v>
      </c>
      <c r="L228" s="39"/>
      <c r="M228" s="175" t="s">
        <v>20</v>
      </c>
      <c r="N228" s="176" t="s">
        <v>45</v>
      </c>
      <c r="O228" s="64"/>
      <c r="P228" s="177">
        <f>O228*H228</f>
        <v>0</v>
      </c>
      <c r="Q228" s="177">
        <v>4.684E-2</v>
      </c>
      <c r="R228" s="177">
        <f>Q228*H228</f>
        <v>9.3679999999999999E-2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139</v>
      </c>
      <c r="AT228" s="179" t="s">
        <v>136</v>
      </c>
      <c r="AU228" s="179" t="s">
        <v>83</v>
      </c>
      <c r="AY228" s="17" t="s">
        <v>134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7" t="s">
        <v>8</v>
      </c>
      <c r="BK228" s="180">
        <f>ROUND(I228*H228,0)</f>
        <v>0</v>
      </c>
      <c r="BL228" s="17" t="s">
        <v>139</v>
      </c>
      <c r="BM228" s="179" t="s">
        <v>316</v>
      </c>
    </row>
    <row r="229" spans="1:65" s="2" customFormat="1" ht="10">
      <c r="A229" s="34"/>
      <c r="B229" s="35"/>
      <c r="C229" s="36"/>
      <c r="D229" s="181" t="s">
        <v>141</v>
      </c>
      <c r="E229" s="36"/>
      <c r="F229" s="182" t="s">
        <v>317</v>
      </c>
      <c r="G229" s="36"/>
      <c r="H229" s="36"/>
      <c r="I229" s="183"/>
      <c r="J229" s="36"/>
      <c r="K229" s="36"/>
      <c r="L229" s="39"/>
      <c r="M229" s="184"/>
      <c r="N229" s="18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141</v>
      </c>
      <c r="AU229" s="17" t="s">
        <v>83</v>
      </c>
    </row>
    <row r="230" spans="1:65" s="2" customFormat="1" ht="10">
      <c r="A230" s="34"/>
      <c r="B230" s="35"/>
      <c r="C230" s="36"/>
      <c r="D230" s="186" t="s">
        <v>149</v>
      </c>
      <c r="E230" s="36"/>
      <c r="F230" s="187" t="s">
        <v>318</v>
      </c>
      <c r="G230" s="36"/>
      <c r="H230" s="36"/>
      <c r="I230" s="183"/>
      <c r="J230" s="36"/>
      <c r="K230" s="36"/>
      <c r="L230" s="39"/>
      <c r="M230" s="184"/>
      <c r="N230" s="18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149</v>
      </c>
      <c r="AU230" s="17" t="s">
        <v>83</v>
      </c>
    </row>
    <row r="231" spans="1:65" s="2" customFormat="1" ht="24.15" customHeight="1">
      <c r="A231" s="34"/>
      <c r="B231" s="35"/>
      <c r="C231" s="210" t="s">
        <v>319</v>
      </c>
      <c r="D231" s="210" t="s">
        <v>320</v>
      </c>
      <c r="E231" s="211" t="s">
        <v>321</v>
      </c>
      <c r="F231" s="212" t="s">
        <v>322</v>
      </c>
      <c r="G231" s="213" t="s">
        <v>282</v>
      </c>
      <c r="H231" s="214">
        <v>2</v>
      </c>
      <c r="I231" s="215"/>
      <c r="J231" s="214">
        <f>ROUND(I231*H231,0)</f>
        <v>0</v>
      </c>
      <c r="K231" s="212" t="s">
        <v>146</v>
      </c>
      <c r="L231" s="216"/>
      <c r="M231" s="217" t="s">
        <v>20</v>
      </c>
      <c r="N231" s="218" t="s">
        <v>45</v>
      </c>
      <c r="O231" s="64"/>
      <c r="P231" s="177">
        <f>O231*H231</f>
        <v>0</v>
      </c>
      <c r="Q231" s="177">
        <v>1.6240000000000001E-2</v>
      </c>
      <c r="R231" s="177">
        <f>Q231*H231</f>
        <v>3.2480000000000002E-2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193</v>
      </c>
      <c r="AT231" s="179" t="s">
        <v>320</v>
      </c>
      <c r="AU231" s="179" t="s">
        <v>83</v>
      </c>
      <c r="AY231" s="17" t="s">
        <v>134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7" t="s">
        <v>8</v>
      </c>
      <c r="BK231" s="180">
        <f>ROUND(I231*H231,0)</f>
        <v>0</v>
      </c>
      <c r="BL231" s="17" t="s">
        <v>139</v>
      </c>
      <c r="BM231" s="179" t="s">
        <v>323</v>
      </c>
    </row>
    <row r="232" spans="1:65" s="2" customFormat="1" ht="10">
      <c r="A232" s="34"/>
      <c r="B232" s="35"/>
      <c r="C232" s="36"/>
      <c r="D232" s="181" t="s">
        <v>141</v>
      </c>
      <c r="E232" s="36"/>
      <c r="F232" s="182" t="s">
        <v>322</v>
      </c>
      <c r="G232" s="36"/>
      <c r="H232" s="36"/>
      <c r="I232" s="183"/>
      <c r="J232" s="36"/>
      <c r="K232" s="36"/>
      <c r="L232" s="39"/>
      <c r="M232" s="184"/>
      <c r="N232" s="18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141</v>
      </c>
      <c r="AU232" s="17" t="s">
        <v>83</v>
      </c>
    </row>
    <row r="233" spans="1:65" s="2" customFormat="1" ht="16.5" customHeight="1">
      <c r="A233" s="34"/>
      <c r="B233" s="35"/>
      <c r="C233" s="169" t="s">
        <v>324</v>
      </c>
      <c r="D233" s="169" t="s">
        <v>136</v>
      </c>
      <c r="E233" s="170" t="s">
        <v>325</v>
      </c>
      <c r="F233" s="171" t="s">
        <v>326</v>
      </c>
      <c r="G233" s="172" t="s">
        <v>282</v>
      </c>
      <c r="H233" s="173">
        <v>4</v>
      </c>
      <c r="I233" s="174"/>
      <c r="J233" s="173">
        <f>ROUND(I233*H233,0)</f>
        <v>0</v>
      </c>
      <c r="K233" s="171" t="s">
        <v>146</v>
      </c>
      <c r="L233" s="39"/>
      <c r="M233" s="175" t="s">
        <v>20</v>
      </c>
      <c r="N233" s="176" t="s">
        <v>45</v>
      </c>
      <c r="O233" s="64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139</v>
      </c>
      <c r="AT233" s="179" t="s">
        <v>136</v>
      </c>
      <c r="AU233" s="179" t="s">
        <v>83</v>
      </c>
      <c r="AY233" s="17" t="s">
        <v>134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7" t="s">
        <v>8</v>
      </c>
      <c r="BK233" s="180">
        <f>ROUND(I233*H233,0)</f>
        <v>0</v>
      </c>
      <c r="BL233" s="17" t="s">
        <v>139</v>
      </c>
      <c r="BM233" s="179" t="s">
        <v>327</v>
      </c>
    </row>
    <row r="234" spans="1:65" s="2" customFormat="1" ht="10">
      <c r="A234" s="34"/>
      <c r="B234" s="35"/>
      <c r="C234" s="36"/>
      <c r="D234" s="181" t="s">
        <v>141</v>
      </c>
      <c r="E234" s="36"/>
      <c r="F234" s="182" t="s">
        <v>328</v>
      </c>
      <c r="G234" s="36"/>
      <c r="H234" s="36"/>
      <c r="I234" s="183"/>
      <c r="J234" s="36"/>
      <c r="K234" s="36"/>
      <c r="L234" s="39"/>
      <c r="M234" s="184"/>
      <c r="N234" s="185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141</v>
      </c>
      <c r="AU234" s="17" t="s">
        <v>83</v>
      </c>
    </row>
    <row r="235" spans="1:65" s="2" customFormat="1" ht="10">
      <c r="A235" s="34"/>
      <c r="B235" s="35"/>
      <c r="C235" s="36"/>
      <c r="D235" s="186" t="s">
        <v>149</v>
      </c>
      <c r="E235" s="36"/>
      <c r="F235" s="187" t="s">
        <v>329</v>
      </c>
      <c r="G235" s="36"/>
      <c r="H235" s="36"/>
      <c r="I235" s="183"/>
      <c r="J235" s="36"/>
      <c r="K235" s="36"/>
      <c r="L235" s="39"/>
      <c r="M235" s="184"/>
      <c r="N235" s="18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149</v>
      </c>
      <c r="AU235" s="17" t="s">
        <v>83</v>
      </c>
    </row>
    <row r="236" spans="1:65" s="13" customFormat="1" ht="10">
      <c r="B236" s="188"/>
      <c r="C236" s="189"/>
      <c r="D236" s="181" t="s">
        <v>151</v>
      </c>
      <c r="E236" s="190" t="s">
        <v>20</v>
      </c>
      <c r="F236" s="191" t="s">
        <v>139</v>
      </c>
      <c r="G236" s="189"/>
      <c r="H236" s="192">
        <v>4</v>
      </c>
      <c r="I236" s="193"/>
      <c r="J236" s="189"/>
      <c r="K236" s="189"/>
      <c r="L236" s="194"/>
      <c r="M236" s="195"/>
      <c r="N236" s="196"/>
      <c r="O236" s="196"/>
      <c r="P236" s="196"/>
      <c r="Q236" s="196"/>
      <c r="R236" s="196"/>
      <c r="S236" s="196"/>
      <c r="T236" s="197"/>
      <c r="AT236" s="198" t="s">
        <v>151</v>
      </c>
      <c r="AU236" s="198" t="s">
        <v>83</v>
      </c>
      <c r="AV236" s="13" t="s">
        <v>83</v>
      </c>
      <c r="AW236" s="13" t="s">
        <v>34</v>
      </c>
      <c r="AX236" s="13" t="s">
        <v>8</v>
      </c>
      <c r="AY236" s="198" t="s">
        <v>134</v>
      </c>
    </row>
    <row r="237" spans="1:65" s="2" customFormat="1" ht="16.5" customHeight="1">
      <c r="A237" s="34"/>
      <c r="B237" s="35"/>
      <c r="C237" s="210" t="s">
        <v>330</v>
      </c>
      <c r="D237" s="210" t="s">
        <v>320</v>
      </c>
      <c r="E237" s="211" t="s">
        <v>331</v>
      </c>
      <c r="F237" s="212" t="s">
        <v>332</v>
      </c>
      <c r="G237" s="213" t="s">
        <v>282</v>
      </c>
      <c r="H237" s="214">
        <v>4</v>
      </c>
      <c r="I237" s="215"/>
      <c r="J237" s="214">
        <f>ROUND(I237*H237,0)</f>
        <v>0</v>
      </c>
      <c r="K237" s="212" t="s">
        <v>146</v>
      </c>
      <c r="L237" s="216"/>
      <c r="M237" s="217" t="s">
        <v>20</v>
      </c>
      <c r="N237" s="218" t="s">
        <v>45</v>
      </c>
      <c r="O237" s="64"/>
      <c r="P237" s="177">
        <f>O237*H237</f>
        <v>0</v>
      </c>
      <c r="Q237" s="177">
        <v>2.5999999999999999E-3</v>
      </c>
      <c r="R237" s="177">
        <f>Q237*H237</f>
        <v>1.04E-2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193</v>
      </c>
      <c r="AT237" s="179" t="s">
        <v>320</v>
      </c>
      <c r="AU237" s="179" t="s">
        <v>83</v>
      </c>
      <c r="AY237" s="17" t="s">
        <v>134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7" t="s">
        <v>8</v>
      </c>
      <c r="BK237" s="180">
        <f>ROUND(I237*H237,0)</f>
        <v>0</v>
      </c>
      <c r="BL237" s="17" t="s">
        <v>139</v>
      </c>
      <c r="BM237" s="179" t="s">
        <v>333</v>
      </c>
    </row>
    <row r="238" spans="1:65" s="2" customFormat="1" ht="10">
      <c r="A238" s="34"/>
      <c r="B238" s="35"/>
      <c r="C238" s="36"/>
      <c r="D238" s="181" t="s">
        <v>141</v>
      </c>
      <c r="E238" s="36"/>
      <c r="F238" s="182" t="s">
        <v>332</v>
      </c>
      <c r="G238" s="36"/>
      <c r="H238" s="36"/>
      <c r="I238" s="183"/>
      <c r="J238" s="36"/>
      <c r="K238" s="36"/>
      <c r="L238" s="39"/>
      <c r="M238" s="184"/>
      <c r="N238" s="18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141</v>
      </c>
      <c r="AU238" s="17" t="s">
        <v>83</v>
      </c>
    </row>
    <row r="239" spans="1:65" s="12" customFormat="1" ht="22.75" customHeight="1">
      <c r="B239" s="153"/>
      <c r="C239" s="154"/>
      <c r="D239" s="155" t="s">
        <v>73</v>
      </c>
      <c r="E239" s="167" t="s">
        <v>200</v>
      </c>
      <c r="F239" s="167" t="s">
        <v>334</v>
      </c>
      <c r="G239" s="154"/>
      <c r="H239" s="154"/>
      <c r="I239" s="157"/>
      <c r="J239" s="168">
        <f>BK239</f>
        <v>0</v>
      </c>
      <c r="K239" s="154"/>
      <c r="L239" s="159"/>
      <c r="M239" s="160"/>
      <c r="N239" s="161"/>
      <c r="O239" s="161"/>
      <c r="P239" s="162">
        <f>SUM(P240:P359)</f>
        <v>0</v>
      </c>
      <c r="Q239" s="161"/>
      <c r="R239" s="162">
        <f>SUM(R240:R359)</f>
        <v>1.7218834000000001</v>
      </c>
      <c r="S239" s="161"/>
      <c r="T239" s="163">
        <f>SUM(T240:T359)</f>
        <v>27.494720000000004</v>
      </c>
      <c r="AR239" s="164" t="s">
        <v>8</v>
      </c>
      <c r="AT239" s="165" t="s">
        <v>73</v>
      </c>
      <c r="AU239" s="165" t="s">
        <v>8</v>
      </c>
      <c r="AY239" s="164" t="s">
        <v>134</v>
      </c>
      <c r="BK239" s="166">
        <f>SUM(BK240:BK359)</f>
        <v>0</v>
      </c>
    </row>
    <row r="240" spans="1:65" s="2" customFormat="1" ht="16.5" customHeight="1">
      <c r="A240" s="34"/>
      <c r="B240" s="35"/>
      <c r="C240" s="169" t="s">
        <v>335</v>
      </c>
      <c r="D240" s="169" t="s">
        <v>136</v>
      </c>
      <c r="E240" s="170" t="s">
        <v>336</v>
      </c>
      <c r="F240" s="171" t="s">
        <v>337</v>
      </c>
      <c r="G240" s="172" t="s">
        <v>338</v>
      </c>
      <c r="H240" s="173">
        <v>52</v>
      </c>
      <c r="I240" s="174"/>
      <c r="J240" s="173">
        <f>ROUND(I240*H240,0)</f>
        <v>0</v>
      </c>
      <c r="K240" s="171" t="s">
        <v>146</v>
      </c>
      <c r="L240" s="39"/>
      <c r="M240" s="175" t="s">
        <v>20</v>
      </c>
      <c r="N240" s="176" t="s">
        <v>45</v>
      </c>
      <c r="O240" s="64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139</v>
      </c>
      <c r="AT240" s="179" t="s">
        <v>136</v>
      </c>
      <c r="AU240" s="179" t="s">
        <v>83</v>
      </c>
      <c r="AY240" s="17" t="s">
        <v>134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7" t="s">
        <v>8</v>
      </c>
      <c r="BK240" s="180">
        <f>ROUND(I240*H240,0)</f>
        <v>0</v>
      </c>
      <c r="BL240" s="17" t="s">
        <v>139</v>
      </c>
      <c r="BM240" s="179" t="s">
        <v>339</v>
      </c>
    </row>
    <row r="241" spans="1:65" s="2" customFormat="1" ht="10">
      <c r="A241" s="34"/>
      <c r="B241" s="35"/>
      <c r="C241" s="36"/>
      <c r="D241" s="181" t="s">
        <v>141</v>
      </c>
      <c r="E241" s="36"/>
      <c r="F241" s="182" t="s">
        <v>340</v>
      </c>
      <c r="G241" s="36"/>
      <c r="H241" s="36"/>
      <c r="I241" s="183"/>
      <c r="J241" s="36"/>
      <c r="K241" s="36"/>
      <c r="L241" s="39"/>
      <c r="M241" s="184"/>
      <c r="N241" s="18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141</v>
      </c>
      <c r="AU241" s="17" t="s">
        <v>83</v>
      </c>
    </row>
    <row r="242" spans="1:65" s="2" customFormat="1" ht="10">
      <c r="A242" s="34"/>
      <c r="B242" s="35"/>
      <c r="C242" s="36"/>
      <c r="D242" s="186" t="s">
        <v>149</v>
      </c>
      <c r="E242" s="36"/>
      <c r="F242" s="187" t="s">
        <v>341</v>
      </c>
      <c r="G242" s="36"/>
      <c r="H242" s="36"/>
      <c r="I242" s="183"/>
      <c r="J242" s="36"/>
      <c r="K242" s="36"/>
      <c r="L242" s="39"/>
      <c r="M242" s="184"/>
      <c r="N242" s="18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149</v>
      </c>
      <c r="AU242" s="17" t="s">
        <v>83</v>
      </c>
    </row>
    <row r="243" spans="1:65" s="13" customFormat="1" ht="10">
      <c r="B243" s="188"/>
      <c r="C243" s="189"/>
      <c r="D243" s="181" t="s">
        <v>151</v>
      </c>
      <c r="E243" s="190" t="s">
        <v>20</v>
      </c>
      <c r="F243" s="191" t="s">
        <v>342</v>
      </c>
      <c r="G243" s="189"/>
      <c r="H243" s="192">
        <v>52</v>
      </c>
      <c r="I243" s="193"/>
      <c r="J243" s="189"/>
      <c r="K243" s="189"/>
      <c r="L243" s="194"/>
      <c r="M243" s="195"/>
      <c r="N243" s="196"/>
      <c r="O243" s="196"/>
      <c r="P243" s="196"/>
      <c r="Q243" s="196"/>
      <c r="R243" s="196"/>
      <c r="S243" s="196"/>
      <c r="T243" s="197"/>
      <c r="AT243" s="198" t="s">
        <v>151</v>
      </c>
      <c r="AU243" s="198" t="s">
        <v>83</v>
      </c>
      <c r="AV243" s="13" t="s">
        <v>83</v>
      </c>
      <c r="AW243" s="13" t="s">
        <v>34</v>
      </c>
      <c r="AX243" s="13" t="s">
        <v>8</v>
      </c>
      <c r="AY243" s="198" t="s">
        <v>134</v>
      </c>
    </row>
    <row r="244" spans="1:65" s="2" customFormat="1" ht="16.5" customHeight="1">
      <c r="A244" s="34"/>
      <c r="B244" s="35"/>
      <c r="C244" s="169" t="s">
        <v>343</v>
      </c>
      <c r="D244" s="169" t="s">
        <v>136</v>
      </c>
      <c r="E244" s="170" t="s">
        <v>344</v>
      </c>
      <c r="F244" s="171" t="s">
        <v>345</v>
      </c>
      <c r="G244" s="172" t="s">
        <v>187</v>
      </c>
      <c r="H244" s="173">
        <v>6.48</v>
      </c>
      <c r="I244" s="174"/>
      <c r="J244" s="173">
        <f>ROUND(I244*H244,0)</f>
        <v>0</v>
      </c>
      <c r="K244" s="171" t="s">
        <v>146</v>
      </c>
      <c r="L244" s="39"/>
      <c r="M244" s="175" t="s">
        <v>20</v>
      </c>
      <c r="N244" s="176" t="s">
        <v>45</v>
      </c>
      <c r="O244" s="64"/>
      <c r="P244" s="177">
        <f>O244*H244</f>
        <v>0</v>
      </c>
      <c r="Q244" s="177">
        <v>9.5E-4</v>
      </c>
      <c r="R244" s="177">
        <f>Q244*H244</f>
        <v>6.156E-3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139</v>
      </c>
      <c r="AT244" s="179" t="s">
        <v>136</v>
      </c>
      <c r="AU244" s="179" t="s">
        <v>83</v>
      </c>
      <c r="AY244" s="17" t="s">
        <v>134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7" t="s">
        <v>8</v>
      </c>
      <c r="BK244" s="180">
        <f>ROUND(I244*H244,0)</f>
        <v>0</v>
      </c>
      <c r="BL244" s="17" t="s">
        <v>139</v>
      </c>
      <c r="BM244" s="179" t="s">
        <v>346</v>
      </c>
    </row>
    <row r="245" spans="1:65" s="2" customFormat="1" ht="10">
      <c r="A245" s="34"/>
      <c r="B245" s="35"/>
      <c r="C245" s="36"/>
      <c r="D245" s="181" t="s">
        <v>141</v>
      </c>
      <c r="E245" s="36"/>
      <c r="F245" s="182" t="s">
        <v>347</v>
      </c>
      <c r="G245" s="36"/>
      <c r="H245" s="36"/>
      <c r="I245" s="183"/>
      <c r="J245" s="36"/>
      <c r="K245" s="36"/>
      <c r="L245" s="39"/>
      <c r="M245" s="184"/>
      <c r="N245" s="185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141</v>
      </c>
      <c r="AU245" s="17" t="s">
        <v>83</v>
      </c>
    </row>
    <row r="246" spans="1:65" s="2" customFormat="1" ht="10">
      <c r="A246" s="34"/>
      <c r="B246" s="35"/>
      <c r="C246" s="36"/>
      <c r="D246" s="186" t="s">
        <v>149</v>
      </c>
      <c r="E246" s="36"/>
      <c r="F246" s="187" t="s">
        <v>348</v>
      </c>
      <c r="G246" s="36"/>
      <c r="H246" s="36"/>
      <c r="I246" s="183"/>
      <c r="J246" s="36"/>
      <c r="K246" s="36"/>
      <c r="L246" s="39"/>
      <c r="M246" s="184"/>
      <c r="N246" s="18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149</v>
      </c>
      <c r="AU246" s="17" t="s">
        <v>83</v>
      </c>
    </row>
    <row r="247" spans="1:65" s="13" customFormat="1" ht="10">
      <c r="B247" s="188"/>
      <c r="C247" s="189"/>
      <c r="D247" s="181" t="s">
        <v>151</v>
      </c>
      <c r="E247" s="190" t="s">
        <v>20</v>
      </c>
      <c r="F247" s="191" t="s">
        <v>349</v>
      </c>
      <c r="G247" s="189"/>
      <c r="H247" s="192">
        <v>6.48</v>
      </c>
      <c r="I247" s="193"/>
      <c r="J247" s="189"/>
      <c r="K247" s="189"/>
      <c r="L247" s="194"/>
      <c r="M247" s="195"/>
      <c r="N247" s="196"/>
      <c r="O247" s="196"/>
      <c r="P247" s="196"/>
      <c r="Q247" s="196"/>
      <c r="R247" s="196"/>
      <c r="S247" s="196"/>
      <c r="T247" s="197"/>
      <c r="AT247" s="198" t="s">
        <v>151</v>
      </c>
      <c r="AU247" s="198" t="s">
        <v>83</v>
      </c>
      <c r="AV247" s="13" t="s">
        <v>83</v>
      </c>
      <c r="AW247" s="13" t="s">
        <v>34</v>
      </c>
      <c r="AX247" s="13" t="s">
        <v>8</v>
      </c>
      <c r="AY247" s="198" t="s">
        <v>134</v>
      </c>
    </row>
    <row r="248" spans="1:65" s="2" customFormat="1" ht="16.5" customHeight="1">
      <c r="A248" s="34"/>
      <c r="B248" s="35"/>
      <c r="C248" s="169" t="s">
        <v>350</v>
      </c>
      <c r="D248" s="169" t="s">
        <v>136</v>
      </c>
      <c r="E248" s="170" t="s">
        <v>351</v>
      </c>
      <c r="F248" s="171" t="s">
        <v>352</v>
      </c>
      <c r="G248" s="172" t="s">
        <v>338</v>
      </c>
      <c r="H248" s="173">
        <v>6.48</v>
      </c>
      <c r="I248" s="174"/>
      <c r="J248" s="173">
        <f>ROUND(I248*H248,0)</f>
        <v>0</v>
      </c>
      <c r="K248" s="171" t="s">
        <v>146</v>
      </c>
      <c r="L248" s="39"/>
      <c r="M248" s="175" t="s">
        <v>20</v>
      </c>
      <c r="N248" s="176" t="s">
        <v>45</v>
      </c>
      <c r="O248" s="64"/>
      <c r="P248" s="177">
        <f>O248*H248</f>
        <v>0</v>
      </c>
      <c r="Q248" s="177">
        <v>1.8000000000000001E-4</v>
      </c>
      <c r="R248" s="177">
        <f>Q248*H248</f>
        <v>1.1664000000000002E-3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139</v>
      </c>
      <c r="AT248" s="179" t="s">
        <v>136</v>
      </c>
      <c r="AU248" s="179" t="s">
        <v>83</v>
      </c>
      <c r="AY248" s="17" t="s">
        <v>134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7" t="s">
        <v>8</v>
      </c>
      <c r="BK248" s="180">
        <f>ROUND(I248*H248,0)</f>
        <v>0</v>
      </c>
      <c r="BL248" s="17" t="s">
        <v>139</v>
      </c>
      <c r="BM248" s="179" t="s">
        <v>353</v>
      </c>
    </row>
    <row r="249" spans="1:65" s="2" customFormat="1" ht="10">
      <c r="A249" s="34"/>
      <c r="B249" s="35"/>
      <c r="C249" s="36"/>
      <c r="D249" s="181" t="s">
        <v>141</v>
      </c>
      <c r="E249" s="36"/>
      <c r="F249" s="182" t="s">
        <v>354</v>
      </c>
      <c r="G249" s="36"/>
      <c r="H249" s="36"/>
      <c r="I249" s="183"/>
      <c r="J249" s="36"/>
      <c r="K249" s="36"/>
      <c r="L249" s="39"/>
      <c r="M249" s="184"/>
      <c r="N249" s="18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141</v>
      </c>
      <c r="AU249" s="17" t="s">
        <v>83</v>
      </c>
    </row>
    <row r="250" spans="1:65" s="2" customFormat="1" ht="10">
      <c r="A250" s="34"/>
      <c r="B250" s="35"/>
      <c r="C250" s="36"/>
      <c r="D250" s="186" t="s">
        <v>149</v>
      </c>
      <c r="E250" s="36"/>
      <c r="F250" s="187" t="s">
        <v>355</v>
      </c>
      <c r="G250" s="36"/>
      <c r="H250" s="36"/>
      <c r="I250" s="183"/>
      <c r="J250" s="36"/>
      <c r="K250" s="36"/>
      <c r="L250" s="39"/>
      <c r="M250" s="184"/>
      <c r="N250" s="185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149</v>
      </c>
      <c r="AU250" s="17" t="s">
        <v>83</v>
      </c>
    </row>
    <row r="251" spans="1:65" s="13" customFormat="1" ht="10">
      <c r="B251" s="188"/>
      <c r="C251" s="189"/>
      <c r="D251" s="181" t="s">
        <v>151</v>
      </c>
      <c r="E251" s="190" t="s">
        <v>20</v>
      </c>
      <c r="F251" s="191" t="s">
        <v>356</v>
      </c>
      <c r="G251" s="189"/>
      <c r="H251" s="192">
        <v>6.48</v>
      </c>
      <c r="I251" s="193"/>
      <c r="J251" s="189"/>
      <c r="K251" s="189"/>
      <c r="L251" s="194"/>
      <c r="M251" s="195"/>
      <c r="N251" s="196"/>
      <c r="O251" s="196"/>
      <c r="P251" s="196"/>
      <c r="Q251" s="196"/>
      <c r="R251" s="196"/>
      <c r="S251" s="196"/>
      <c r="T251" s="197"/>
      <c r="AT251" s="198" t="s">
        <v>151</v>
      </c>
      <c r="AU251" s="198" t="s">
        <v>83</v>
      </c>
      <c r="AV251" s="13" t="s">
        <v>83</v>
      </c>
      <c r="AW251" s="13" t="s">
        <v>34</v>
      </c>
      <c r="AX251" s="13" t="s">
        <v>8</v>
      </c>
      <c r="AY251" s="198" t="s">
        <v>134</v>
      </c>
    </row>
    <row r="252" spans="1:65" s="2" customFormat="1" ht="21.75" customHeight="1">
      <c r="A252" s="34"/>
      <c r="B252" s="35"/>
      <c r="C252" s="169" t="s">
        <v>357</v>
      </c>
      <c r="D252" s="169" t="s">
        <v>136</v>
      </c>
      <c r="E252" s="170" t="s">
        <v>358</v>
      </c>
      <c r="F252" s="171" t="s">
        <v>359</v>
      </c>
      <c r="G252" s="172" t="s">
        <v>145</v>
      </c>
      <c r="H252" s="173">
        <v>0.5</v>
      </c>
      <c r="I252" s="174"/>
      <c r="J252" s="173">
        <f>ROUND(I252*H252,0)</f>
        <v>0</v>
      </c>
      <c r="K252" s="171" t="s">
        <v>146</v>
      </c>
      <c r="L252" s="39"/>
      <c r="M252" s="175" t="s">
        <v>20</v>
      </c>
      <c r="N252" s="176" t="s">
        <v>45</v>
      </c>
      <c r="O252" s="64"/>
      <c r="P252" s="177">
        <f>O252*H252</f>
        <v>0</v>
      </c>
      <c r="Q252" s="177">
        <v>2.62771</v>
      </c>
      <c r="R252" s="177">
        <f>Q252*H252</f>
        <v>1.313855</v>
      </c>
      <c r="S252" s="177">
        <v>0</v>
      </c>
      <c r="T252" s="17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9" t="s">
        <v>139</v>
      </c>
      <c r="AT252" s="179" t="s">
        <v>136</v>
      </c>
      <c r="AU252" s="179" t="s">
        <v>83</v>
      </c>
      <c r="AY252" s="17" t="s">
        <v>134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7" t="s">
        <v>8</v>
      </c>
      <c r="BK252" s="180">
        <f>ROUND(I252*H252,0)</f>
        <v>0</v>
      </c>
      <c r="BL252" s="17" t="s">
        <v>139</v>
      </c>
      <c r="BM252" s="179" t="s">
        <v>360</v>
      </c>
    </row>
    <row r="253" spans="1:65" s="2" customFormat="1" ht="18">
      <c r="A253" s="34"/>
      <c r="B253" s="35"/>
      <c r="C253" s="36"/>
      <c r="D253" s="181" t="s">
        <v>141</v>
      </c>
      <c r="E253" s="36"/>
      <c r="F253" s="182" t="s">
        <v>361</v>
      </c>
      <c r="G253" s="36"/>
      <c r="H253" s="36"/>
      <c r="I253" s="183"/>
      <c r="J253" s="36"/>
      <c r="K253" s="36"/>
      <c r="L253" s="39"/>
      <c r="M253" s="184"/>
      <c r="N253" s="185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141</v>
      </c>
      <c r="AU253" s="17" t="s">
        <v>83</v>
      </c>
    </row>
    <row r="254" spans="1:65" s="2" customFormat="1" ht="10">
      <c r="A254" s="34"/>
      <c r="B254" s="35"/>
      <c r="C254" s="36"/>
      <c r="D254" s="186" t="s">
        <v>149</v>
      </c>
      <c r="E254" s="36"/>
      <c r="F254" s="187" t="s">
        <v>362</v>
      </c>
      <c r="G254" s="36"/>
      <c r="H254" s="36"/>
      <c r="I254" s="183"/>
      <c r="J254" s="36"/>
      <c r="K254" s="36"/>
      <c r="L254" s="39"/>
      <c r="M254" s="184"/>
      <c r="N254" s="185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149</v>
      </c>
      <c r="AU254" s="17" t="s">
        <v>83</v>
      </c>
    </row>
    <row r="255" spans="1:65" s="13" customFormat="1" ht="10">
      <c r="B255" s="188"/>
      <c r="C255" s="189"/>
      <c r="D255" s="181" t="s">
        <v>151</v>
      </c>
      <c r="E255" s="190" t="s">
        <v>20</v>
      </c>
      <c r="F255" s="191" t="s">
        <v>363</v>
      </c>
      <c r="G255" s="189"/>
      <c r="H255" s="192">
        <v>0.5</v>
      </c>
      <c r="I255" s="193"/>
      <c r="J255" s="189"/>
      <c r="K255" s="189"/>
      <c r="L255" s="194"/>
      <c r="M255" s="195"/>
      <c r="N255" s="196"/>
      <c r="O255" s="196"/>
      <c r="P255" s="196"/>
      <c r="Q255" s="196"/>
      <c r="R255" s="196"/>
      <c r="S255" s="196"/>
      <c r="T255" s="197"/>
      <c r="AT255" s="198" t="s">
        <v>151</v>
      </c>
      <c r="AU255" s="198" t="s">
        <v>83</v>
      </c>
      <c r="AV255" s="13" t="s">
        <v>83</v>
      </c>
      <c r="AW255" s="13" t="s">
        <v>34</v>
      </c>
      <c r="AX255" s="13" t="s">
        <v>8</v>
      </c>
      <c r="AY255" s="198" t="s">
        <v>134</v>
      </c>
    </row>
    <row r="256" spans="1:65" s="2" customFormat="1" ht="16.5" customHeight="1">
      <c r="A256" s="34"/>
      <c r="B256" s="35"/>
      <c r="C256" s="169" t="s">
        <v>364</v>
      </c>
      <c r="D256" s="169" t="s">
        <v>136</v>
      </c>
      <c r="E256" s="170" t="s">
        <v>365</v>
      </c>
      <c r="F256" s="171" t="s">
        <v>366</v>
      </c>
      <c r="G256" s="172" t="s">
        <v>338</v>
      </c>
      <c r="H256" s="173">
        <v>25</v>
      </c>
      <c r="I256" s="174"/>
      <c r="J256" s="173">
        <f>ROUND(I256*H256,0)</f>
        <v>0</v>
      </c>
      <c r="K256" s="171" t="s">
        <v>146</v>
      </c>
      <c r="L256" s="39"/>
      <c r="M256" s="175" t="s">
        <v>20</v>
      </c>
      <c r="N256" s="176" t="s">
        <v>45</v>
      </c>
      <c r="O256" s="64"/>
      <c r="P256" s="177">
        <f>O256*H256</f>
        <v>0</v>
      </c>
      <c r="Q256" s="177">
        <v>2.4000000000000001E-4</v>
      </c>
      <c r="R256" s="177">
        <f>Q256*H256</f>
        <v>6.0000000000000001E-3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139</v>
      </c>
      <c r="AT256" s="179" t="s">
        <v>136</v>
      </c>
      <c r="AU256" s="179" t="s">
        <v>83</v>
      </c>
      <c r="AY256" s="17" t="s">
        <v>134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7" t="s">
        <v>8</v>
      </c>
      <c r="BK256" s="180">
        <f>ROUND(I256*H256,0)</f>
        <v>0</v>
      </c>
      <c r="BL256" s="17" t="s">
        <v>139</v>
      </c>
      <c r="BM256" s="179" t="s">
        <v>367</v>
      </c>
    </row>
    <row r="257" spans="1:65" s="2" customFormat="1" ht="10">
      <c r="A257" s="34"/>
      <c r="B257" s="35"/>
      <c r="C257" s="36"/>
      <c r="D257" s="181" t="s">
        <v>141</v>
      </c>
      <c r="E257" s="36"/>
      <c r="F257" s="182" t="s">
        <v>368</v>
      </c>
      <c r="G257" s="36"/>
      <c r="H257" s="36"/>
      <c r="I257" s="183"/>
      <c r="J257" s="36"/>
      <c r="K257" s="36"/>
      <c r="L257" s="39"/>
      <c r="M257" s="184"/>
      <c r="N257" s="185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141</v>
      </c>
      <c r="AU257" s="17" t="s">
        <v>83</v>
      </c>
    </row>
    <row r="258" spans="1:65" s="2" customFormat="1" ht="10">
      <c r="A258" s="34"/>
      <c r="B258" s="35"/>
      <c r="C258" s="36"/>
      <c r="D258" s="186" t="s">
        <v>149</v>
      </c>
      <c r="E258" s="36"/>
      <c r="F258" s="187" t="s">
        <v>369</v>
      </c>
      <c r="G258" s="36"/>
      <c r="H258" s="36"/>
      <c r="I258" s="183"/>
      <c r="J258" s="36"/>
      <c r="K258" s="36"/>
      <c r="L258" s="39"/>
      <c r="M258" s="184"/>
      <c r="N258" s="18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149</v>
      </c>
      <c r="AU258" s="17" t="s">
        <v>83</v>
      </c>
    </row>
    <row r="259" spans="1:65" s="13" customFormat="1" ht="10">
      <c r="B259" s="188"/>
      <c r="C259" s="189"/>
      <c r="D259" s="181" t="s">
        <v>151</v>
      </c>
      <c r="E259" s="190" t="s">
        <v>20</v>
      </c>
      <c r="F259" s="191" t="s">
        <v>256</v>
      </c>
      <c r="G259" s="189"/>
      <c r="H259" s="192">
        <v>25</v>
      </c>
      <c r="I259" s="193"/>
      <c r="J259" s="189"/>
      <c r="K259" s="189"/>
      <c r="L259" s="194"/>
      <c r="M259" s="195"/>
      <c r="N259" s="196"/>
      <c r="O259" s="196"/>
      <c r="P259" s="196"/>
      <c r="Q259" s="196"/>
      <c r="R259" s="196"/>
      <c r="S259" s="196"/>
      <c r="T259" s="197"/>
      <c r="AT259" s="198" t="s">
        <v>151</v>
      </c>
      <c r="AU259" s="198" t="s">
        <v>83</v>
      </c>
      <c r="AV259" s="13" t="s">
        <v>83</v>
      </c>
      <c r="AW259" s="13" t="s">
        <v>34</v>
      </c>
      <c r="AX259" s="13" t="s">
        <v>8</v>
      </c>
      <c r="AY259" s="198" t="s">
        <v>134</v>
      </c>
    </row>
    <row r="260" spans="1:65" s="2" customFormat="1" ht="16.5" customHeight="1">
      <c r="A260" s="34"/>
      <c r="B260" s="35"/>
      <c r="C260" s="169" t="s">
        <v>370</v>
      </c>
      <c r="D260" s="169" t="s">
        <v>136</v>
      </c>
      <c r="E260" s="170" t="s">
        <v>371</v>
      </c>
      <c r="F260" s="171" t="s">
        <v>372</v>
      </c>
      <c r="G260" s="172" t="s">
        <v>145</v>
      </c>
      <c r="H260" s="173">
        <v>1.24</v>
      </c>
      <c r="I260" s="174"/>
      <c r="J260" s="173">
        <f>ROUND(I260*H260,0)</f>
        <v>0</v>
      </c>
      <c r="K260" s="171" t="s">
        <v>146</v>
      </c>
      <c r="L260" s="39"/>
      <c r="M260" s="175" t="s">
        <v>20</v>
      </c>
      <c r="N260" s="176" t="s">
        <v>45</v>
      </c>
      <c r="O260" s="64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9" t="s">
        <v>139</v>
      </c>
      <c r="AT260" s="179" t="s">
        <v>136</v>
      </c>
      <c r="AU260" s="179" t="s">
        <v>83</v>
      </c>
      <c r="AY260" s="17" t="s">
        <v>134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7" t="s">
        <v>8</v>
      </c>
      <c r="BK260" s="180">
        <f>ROUND(I260*H260,0)</f>
        <v>0</v>
      </c>
      <c r="BL260" s="17" t="s">
        <v>139</v>
      </c>
      <c r="BM260" s="179" t="s">
        <v>373</v>
      </c>
    </row>
    <row r="261" spans="1:65" s="2" customFormat="1" ht="10">
      <c r="A261" s="34"/>
      <c r="B261" s="35"/>
      <c r="C261" s="36"/>
      <c r="D261" s="181" t="s">
        <v>141</v>
      </c>
      <c r="E261" s="36"/>
      <c r="F261" s="182" t="s">
        <v>374</v>
      </c>
      <c r="G261" s="36"/>
      <c r="H261" s="36"/>
      <c r="I261" s="183"/>
      <c r="J261" s="36"/>
      <c r="K261" s="36"/>
      <c r="L261" s="39"/>
      <c r="M261" s="184"/>
      <c r="N261" s="185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141</v>
      </c>
      <c r="AU261" s="17" t="s">
        <v>83</v>
      </c>
    </row>
    <row r="262" spans="1:65" s="2" customFormat="1" ht="10">
      <c r="A262" s="34"/>
      <c r="B262" s="35"/>
      <c r="C262" s="36"/>
      <c r="D262" s="186" t="s">
        <v>149</v>
      </c>
      <c r="E262" s="36"/>
      <c r="F262" s="187" t="s">
        <v>375</v>
      </c>
      <c r="G262" s="36"/>
      <c r="H262" s="36"/>
      <c r="I262" s="183"/>
      <c r="J262" s="36"/>
      <c r="K262" s="36"/>
      <c r="L262" s="39"/>
      <c r="M262" s="184"/>
      <c r="N262" s="18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149</v>
      </c>
      <c r="AU262" s="17" t="s">
        <v>83</v>
      </c>
    </row>
    <row r="263" spans="1:65" s="13" customFormat="1" ht="10">
      <c r="B263" s="188"/>
      <c r="C263" s="189"/>
      <c r="D263" s="181" t="s">
        <v>151</v>
      </c>
      <c r="E263" s="190" t="s">
        <v>20</v>
      </c>
      <c r="F263" s="191" t="s">
        <v>376</v>
      </c>
      <c r="G263" s="189"/>
      <c r="H263" s="192">
        <v>1.24</v>
      </c>
      <c r="I263" s="193"/>
      <c r="J263" s="189"/>
      <c r="K263" s="189"/>
      <c r="L263" s="194"/>
      <c r="M263" s="195"/>
      <c r="N263" s="196"/>
      <c r="O263" s="196"/>
      <c r="P263" s="196"/>
      <c r="Q263" s="196"/>
      <c r="R263" s="196"/>
      <c r="S263" s="196"/>
      <c r="T263" s="197"/>
      <c r="AT263" s="198" t="s">
        <v>151</v>
      </c>
      <c r="AU263" s="198" t="s">
        <v>83</v>
      </c>
      <c r="AV263" s="13" t="s">
        <v>83</v>
      </c>
      <c r="AW263" s="13" t="s">
        <v>34</v>
      </c>
      <c r="AX263" s="13" t="s">
        <v>8</v>
      </c>
      <c r="AY263" s="198" t="s">
        <v>134</v>
      </c>
    </row>
    <row r="264" spans="1:65" s="2" customFormat="1" ht="21.75" customHeight="1">
      <c r="A264" s="34"/>
      <c r="B264" s="35"/>
      <c r="C264" s="169" t="s">
        <v>377</v>
      </c>
      <c r="D264" s="169" t="s">
        <v>136</v>
      </c>
      <c r="E264" s="170" t="s">
        <v>378</v>
      </c>
      <c r="F264" s="171" t="s">
        <v>379</v>
      </c>
      <c r="G264" s="172" t="s">
        <v>187</v>
      </c>
      <c r="H264" s="173">
        <v>155</v>
      </c>
      <c r="I264" s="174"/>
      <c r="J264" s="173">
        <f>ROUND(I264*H264,0)</f>
        <v>0</v>
      </c>
      <c r="K264" s="171" t="s">
        <v>146</v>
      </c>
      <c r="L264" s="39"/>
      <c r="M264" s="175" t="s">
        <v>20</v>
      </c>
      <c r="N264" s="176" t="s">
        <v>45</v>
      </c>
      <c r="O264" s="64"/>
      <c r="P264" s="177">
        <f>O264*H264</f>
        <v>0</v>
      </c>
      <c r="Q264" s="177">
        <v>0</v>
      </c>
      <c r="R264" s="177">
        <f>Q264*H264</f>
        <v>0</v>
      </c>
      <c r="S264" s="177">
        <v>0</v>
      </c>
      <c r="T264" s="17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9" t="s">
        <v>139</v>
      </c>
      <c r="AT264" s="179" t="s">
        <v>136</v>
      </c>
      <c r="AU264" s="179" t="s">
        <v>83</v>
      </c>
      <c r="AY264" s="17" t="s">
        <v>134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7" t="s">
        <v>8</v>
      </c>
      <c r="BK264" s="180">
        <f>ROUND(I264*H264,0)</f>
        <v>0</v>
      </c>
      <c r="BL264" s="17" t="s">
        <v>139</v>
      </c>
      <c r="BM264" s="179" t="s">
        <v>380</v>
      </c>
    </row>
    <row r="265" spans="1:65" s="2" customFormat="1" ht="18">
      <c r="A265" s="34"/>
      <c r="B265" s="35"/>
      <c r="C265" s="36"/>
      <c r="D265" s="181" t="s">
        <v>141</v>
      </c>
      <c r="E265" s="36"/>
      <c r="F265" s="182" t="s">
        <v>381</v>
      </c>
      <c r="G265" s="36"/>
      <c r="H265" s="36"/>
      <c r="I265" s="183"/>
      <c r="J265" s="36"/>
      <c r="K265" s="36"/>
      <c r="L265" s="39"/>
      <c r="M265" s="184"/>
      <c r="N265" s="185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141</v>
      </c>
      <c r="AU265" s="17" t="s">
        <v>83</v>
      </c>
    </row>
    <row r="266" spans="1:65" s="2" customFormat="1" ht="10">
      <c r="A266" s="34"/>
      <c r="B266" s="35"/>
      <c r="C266" s="36"/>
      <c r="D266" s="186" t="s">
        <v>149</v>
      </c>
      <c r="E266" s="36"/>
      <c r="F266" s="187" t="s">
        <v>382</v>
      </c>
      <c r="G266" s="36"/>
      <c r="H266" s="36"/>
      <c r="I266" s="183"/>
      <c r="J266" s="36"/>
      <c r="K266" s="36"/>
      <c r="L266" s="39"/>
      <c r="M266" s="184"/>
      <c r="N266" s="18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149</v>
      </c>
      <c r="AU266" s="17" t="s">
        <v>83</v>
      </c>
    </row>
    <row r="267" spans="1:65" s="13" customFormat="1" ht="10">
      <c r="B267" s="188"/>
      <c r="C267" s="189"/>
      <c r="D267" s="181" t="s">
        <v>151</v>
      </c>
      <c r="E267" s="190" t="s">
        <v>20</v>
      </c>
      <c r="F267" s="191" t="s">
        <v>383</v>
      </c>
      <c r="G267" s="189"/>
      <c r="H267" s="192">
        <v>155</v>
      </c>
      <c r="I267" s="193"/>
      <c r="J267" s="189"/>
      <c r="K267" s="189"/>
      <c r="L267" s="194"/>
      <c r="M267" s="195"/>
      <c r="N267" s="196"/>
      <c r="O267" s="196"/>
      <c r="P267" s="196"/>
      <c r="Q267" s="196"/>
      <c r="R267" s="196"/>
      <c r="S267" s="196"/>
      <c r="T267" s="197"/>
      <c r="AT267" s="198" t="s">
        <v>151</v>
      </c>
      <c r="AU267" s="198" t="s">
        <v>83</v>
      </c>
      <c r="AV267" s="13" t="s">
        <v>83</v>
      </c>
      <c r="AW267" s="13" t="s">
        <v>34</v>
      </c>
      <c r="AX267" s="13" t="s">
        <v>8</v>
      </c>
      <c r="AY267" s="198" t="s">
        <v>134</v>
      </c>
    </row>
    <row r="268" spans="1:65" s="2" customFormat="1" ht="21.75" customHeight="1">
      <c r="A268" s="34"/>
      <c r="B268" s="35"/>
      <c r="C268" s="169" t="s">
        <v>384</v>
      </c>
      <c r="D268" s="169" t="s">
        <v>136</v>
      </c>
      <c r="E268" s="170" t="s">
        <v>385</v>
      </c>
      <c r="F268" s="171" t="s">
        <v>386</v>
      </c>
      <c r="G268" s="172" t="s">
        <v>187</v>
      </c>
      <c r="H268" s="173">
        <v>9300</v>
      </c>
      <c r="I268" s="174"/>
      <c r="J268" s="173">
        <f>ROUND(I268*H268,0)</f>
        <v>0</v>
      </c>
      <c r="K268" s="171" t="s">
        <v>146</v>
      </c>
      <c r="L268" s="39"/>
      <c r="M268" s="175" t="s">
        <v>20</v>
      </c>
      <c r="N268" s="176" t="s">
        <v>45</v>
      </c>
      <c r="O268" s="64"/>
      <c r="P268" s="177">
        <f>O268*H268</f>
        <v>0</v>
      </c>
      <c r="Q268" s="177">
        <v>0</v>
      </c>
      <c r="R268" s="177">
        <f>Q268*H268</f>
        <v>0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139</v>
      </c>
      <c r="AT268" s="179" t="s">
        <v>136</v>
      </c>
      <c r="AU268" s="179" t="s">
        <v>83</v>
      </c>
      <c r="AY268" s="17" t="s">
        <v>134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7" t="s">
        <v>8</v>
      </c>
      <c r="BK268" s="180">
        <f>ROUND(I268*H268,0)</f>
        <v>0</v>
      </c>
      <c r="BL268" s="17" t="s">
        <v>139</v>
      </c>
      <c r="BM268" s="179" t="s">
        <v>387</v>
      </c>
    </row>
    <row r="269" spans="1:65" s="2" customFormat="1" ht="18">
      <c r="A269" s="34"/>
      <c r="B269" s="35"/>
      <c r="C269" s="36"/>
      <c r="D269" s="181" t="s">
        <v>141</v>
      </c>
      <c r="E269" s="36"/>
      <c r="F269" s="182" t="s">
        <v>388</v>
      </c>
      <c r="G269" s="36"/>
      <c r="H269" s="36"/>
      <c r="I269" s="183"/>
      <c r="J269" s="36"/>
      <c r="K269" s="36"/>
      <c r="L269" s="39"/>
      <c r="M269" s="184"/>
      <c r="N269" s="18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141</v>
      </c>
      <c r="AU269" s="17" t="s">
        <v>83</v>
      </c>
    </row>
    <row r="270" spans="1:65" s="2" customFormat="1" ht="10">
      <c r="A270" s="34"/>
      <c r="B270" s="35"/>
      <c r="C270" s="36"/>
      <c r="D270" s="186" t="s">
        <v>149</v>
      </c>
      <c r="E270" s="36"/>
      <c r="F270" s="187" t="s">
        <v>389</v>
      </c>
      <c r="G270" s="36"/>
      <c r="H270" s="36"/>
      <c r="I270" s="183"/>
      <c r="J270" s="36"/>
      <c r="K270" s="36"/>
      <c r="L270" s="39"/>
      <c r="M270" s="184"/>
      <c r="N270" s="18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149</v>
      </c>
      <c r="AU270" s="17" t="s">
        <v>83</v>
      </c>
    </row>
    <row r="271" spans="1:65" s="13" customFormat="1" ht="10">
      <c r="B271" s="188"/>
      <c r="C271" s="189"/>
      <c r="D271" s="181" t="s">
        <v>151</v>
      </c>
      <c r="E271" s="190" t="s">
        <v>20</v>
      </c>
      <c r="F271" s="191" t="s">
        <v>390</v>
      </c>
      <c r="G271" s="189"/>
      <c r="H271" s="192">
        <v>9300</v>
      </c>
      <c r="I271" s="193"/>
      <c r="J271" s="189"/>
      <c r="K271" s="189"/>
      <c r="L271" s="194"/>
      <c r="M271" s="195"/>
      <c r="N271" s="196"/>
      <c r="O271" s="196"/>
      <c r="P271" s="196"/>
      <c r="Q271" s="196"/>
      <c r="R271" s="196"/>
      <c r="S271" s="196"/>
      <c r="T271" s="197"/>
      <c r="AT271" s="198" t="s">
        <v>151</v>
      </c>
      <c r="AU271" s="198" t="s">
        <v>83</v>
      </c>
      <c r="AV271" s="13" t="s">
        <v>83</v>
      </c>
      <c r="AW271" s="13" t="s">
        <v>34</v>
      </c>
      <c r="AX271" s="13" t="s">
        <v>8</v>
      </c>
      <c r="AY271" s="198" t="s">
        <v>134</v>
      </c>
    </row>
    <row r="272" spans="1:65" s="2" customFormat="1" ht="24.15" customHeight="1">
      <c r="A272" s="34"/>
      <c r="B272" s="35"/>
      <c r="C272" s="169" t="s">
        <v>391</v>
      </c>
      <c r="D272" s="169" t="s">
        <v>136</v>
      </c>
      <c r="E272" s="170" t="s">
        <v>392</v>
      </c>
      <c r="F272" s="171" t="s">
        <v>393</v>
      </c>
      <c r="G272" s="172" t="s">
        <v>187</v>
      </c>
      <c r="H272" s="173">
        <v>155</v>
      </c>
      <c r="I272" s="174"/>
      <c r="J272" s="173">
        <f>ROUND(I272*H272,0)</f>
        <v>0</v>
      </c>
      <c r="K272" s="171" t="s">
        <v>146</v>
      </c>
      <c r="L272" s="39"/>
      <c r="M272" s="175" t="s">
        <v>20</v>
      </c>
      <c r="N272" s="176" t="s">
        <v>45</v>
      </c>
      <c r="O272" s="64"/>
      <c r="P272" s="177">
        <f>O272*H272</f>
        <v>0</v>
      </c>
      <c r="Q272" s="177">
        <v>0</v>
      </c>
      <c r="R272" s="177">
        <f>Q272*H272</f>
        <v>0</v>
      </c>
      <c r="S272" s="177">
        <v>0</v>
      </c>
      <c r="T272" s="17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9" t="s">
        <v>139</v>
      </c>
      <c r="AT272" s="179" t="s">
        <v>136</v>
      </c>
      <c r="AU272" s="179" t="s">
        <v>83</v>
      </c>
      <c r="AY272" s="17" t="s">
        <v>134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7" t="s">
        <v>8</v>
      </c>
      <c r="BK272" s="180">
        <f>ROUND(I272*H272,0)</f>
        <v>0</v>
      </c>
      <c r="BL272" s="17" t="s">
        <v>139</v>
      </c>
      <c r="BM272" s="179" t="s">
        <v>394</v>
      </c>
    </row>
    <row r="273" spans="1:65" s="2" customFormat="1" ht="18">
      <c r="A273" s="34"/>
      <c r="B273" s="35"/>
      <c r="C273" s="36"/>
      <c r="D273" s="181" t="s">
        <v>141</v>
      </c>
      <c r="E273" s="36"/>
      <c r="F273" s="182" t="s">
        <v>395</v>
      </c>
      <c r="G273" s="36"/>
      <c r="H273" s="36"/>
      <c r="I273" s="183"/>
      <c r="J273" s="36"/>
      <c r="K273" s="36"/>
      <c r="L273" s="39"/>
      <c r="M273" s="184"/>
      <c r="N273" s="18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141</v>
      </c>
      <c r="AU273" s="17" t="s">
        <v>83</v>
      </c>
    </row>
    <row r="274" spans="1:65" s="2" customFormat="1" ht="10">
      <c r="A274" s="34"/>
      <c r="B274" s="35"/>
      <c r="C274" s="36"/>
      <c r="D274" s="186" t="s">
        <v>149</v>
      </c>
      <c r="E274" s="36"/>
      <c r="F274" s="187" t="s">
        <v>396</v>
      </c>
      <c r="G274" s="36"/>
      <c r="H274" s="36"/>
      <c r="I274" s="183"/>
      <c r="J274" s="36"/>
      <c r="K274" s="36"/>
      <c r="L274" s="39"/>
      <c r="M274" s="184"/>
      <c r="N274" s="185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149</v>
      </c>
      <c r="AU274" s="17" t="s">
        <v>83</v>
      </c>
    </row>
    <row r="275" spans="1:65" s="13" customFormat="1" ht="10">
      <c r="B275" s="188"/>
      <c r="C275" s="189"/>
      <c r="D275" s="181" t="s">
        <v>151</v>
      </c>
      <c r="E275" s="190" t="s">
        <v>20</v>
      </c>
      <c r="F275" s="191" t="s">
        <v>397</v>
      </c>
      <c r="G275" s="189"/>
      <c r="H275" s="192">
        <v>155</v>
      </c>
      <c r="I275" s="193"/>
      <c r="J275" s="189"/>
      <c r="K275" s="189"/>
      <c r="L275" s="194"/>
      <c r="M275" s="195"/>
      <c r="N275" s="196"/>
      <c r="O275" s="196"/>
      <c r="P275" s="196"/>
      <c r="Q275" s="196"/>
      <c r="R275" s="196"/>
      <c r="S275" s="196"/>
      <c r="T275" s="197"/>
      <c r="AT275" s="198" t="s">
        <v>151</v>
      </c>
      <c r="AU275" s="198" t="s">
        <v>83</v>
      </c>
      <c r="AV275" s="13" t="s">
        <v>83</v>
      </c>
      <c r="AW275" s="13" t="s">
        <v>34</v>
      </c>
      <c r="AX275" s="13" t="s">
        <v>8</v>
      </c>
      <c r="AY275" s="198" t="s">
        <v>134</v>
      </c>
    </row>
    <row r="276" spans="1:65" s="2" customFormat="1" ht="21.75" customHeight="1">
      <c r="A276" s="34"/>
      <c r="B276" s="35"/>
      <c r="C276" s="169" t="s">
        <v>398</v>
      </c>
      <c r="D276" s="169" t="s">
        <v>136</v>
      </c>
      <c r="E276" s="170" t="s">
        <v>399</v>
      </c>
      <c r="F276" s="171" t="s">
        <v>400</v>
      </c>
      <c r="G276" s="172" t="s">
        <v>282</v>
      </c>
      <c r="H276" s="173">
        <v>16</v>
      </c>
      <c r="I276" s="174"/>
      <c r="J276" s="173">
        <f>ROUND(I276*H276,0)</f>
        <v>0</v>
      </c>
      <c r="K276" s="171" t="s">
        <v>146</v>
      </c>
      <c r="L276" s="39"/>
      <c r="M276" s="175" t="s">
        <v>20</v>
      </c>
      <c r="N276" s="176" t="s">
        <v>45</v>
      </c>
      <c r="O276" s="64"/>
      <c r="P276" s="177">
        <f>O276*H276</f>
        <v>0</v>
      </c>
      <c r="Q276" s="177">
        <v>0</v>
      </c>
      <c r="R276" s="177">
        <f>Q276*H276</f>
        <v>0</v>
      </c>
      <c r="S276" s="177">
        <v>0</v>
      </c>
      <c r="T276" s="17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79" t="s">
        <v>139</v>
      </c>
      <c r="AT276" s="179" t="s">
        <v>136</v>
      </c>
      <c r="AU276" s="179" t="s">
        <v>83</v>
      </c>
      <c r="AY276" s="17" t="s">
        <v>134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7" t="s">
        <v>8</v>
      </c>
      <c r="BK276" s="180">
        <f>ROUND(I276*H276,0)</f>
        <v>0</v>
      </c>
      <c r="BL276" s="17" t="s">
        <v>139</v>
      </c>
      <c r="BM276" s="179" t="s">
        <v>401</v>
      </c>
    </row>
    <row r="277" spans="1:65" s="2" customFormat="1" ht="18">
      <c r="A277" s="34"/>
      <c r="B277" s="35"/>
      <c r="C277" s="36"/>
      <c r="D277" s="181" t="s">
        <v>141</v>
      </c>
      <c r="E277" s="36"/>
      <c r="F277" s="182" t="s">
        <v>402</v>
      </c>
      <c r="G277" s="36"/>
      <c r="H277" s="36"/>
      <c r="I277" s="183"/>
      <c r="J277" s="36"/>
      <c r="K277" s="36"/>
      <c r="L277" s="39"/>
      <c r="M277" s="184"/>
      <c r="N277" s="185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141</v>
      </c>
      <c r="AU277" s="17" t="s">
        <v>83</v>
      </c>
    </row>
    <row r="278" spans="1:65" s="2" customFormat="1" ht="10">
      <c r="A278" s="34"/>
      <c r="B278" s="35"/>
      <c r="C278" s="36"/>
      <c r="D278" s="186" t="s">
        <v>149</v>
      </c>
      <c r="E278" s="36"/>
      <c r="F278" s="187" t="s">
        <v>403</v>
      </c>
      <c r="G278" s="36"/>
      <c r="H278" s="36"/>
      <c r="I278" s="183"/>
      <c r="J278" s="36"/>
      <c r="K278" s="36"/>
      <c r="L278" s="39"/>
      <c r="M278" s="184"/>
      <c r="N278" s="185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149</v>
      </c>
      <c r="AU278" s="17" t="s">
        <v>83</v>
      </c>
    </row>
    <row r="279" spans="1:65" s="13" customFormat="1" ht="10">
      <c r="B279" s="188"/>
      <c r="C279" s="189"/>
      <c r="D279" s="181" t="s">
        <v>151</v>
      </c>
      <c r="E279" s="190" t="s">
        <v>20</v>
      </c>
      <c r="F279" s="191" t="s">
        <v>404</v>
      </c>
      <c r="G279" s="189"/>
      <c r="H279" s="192">
        <v>16</v>
      </c>
      <c r="I279" s="193"/>
      <c r="J279" s="189"/>
      <c r="K279" s="189"/>
      <c r="L279" s="194"/>
      <c r="M279" s="195"/>
      <c r="N279" s="196"/>
      <c r="O279" s="196"/>
      <c r="P279" s="196"/>
      <c r="Q279" s="196"/>
      <c r="R279" s="196"/>
      <c r="S279" s="196"/>
      <c r="T279" s="197"/>
      <c r="AT279" s="198" t="s">
        <v>151</v>
      </c>
      <c r="AU279" s="198" t="s">
        <v>83</v>
      </c>
      <c r="AV279" s="13" t="s">
        <v>83</v>
      </c>
      <c r="AW279" s="13" t="s">
        <v>34</v>
      </c>
      <c r="AX279" s="13" t="s">
        <v>8</v>
      </c>
      <c r="AY279" s="198" t="s">
        <v>134</v>
      </c>
    </row>
    <row r="280" spans="1:65" s="2" customFormat="1" ht="21.75" customHeight="1">
      <c r="A280" s="34"/>
      <c r="B280" s="35"/>
      <c r="C280" s="169" t="s">
        <v>405</v>
      </c>
      <c r="D280" s="169" t="s">
        <v>136</v>
      </c>
      <c r="E280" s="170" t="s">
        <v>406</v>
      </c>
      <c r="F280" s="171" t="s">
        <v>407</v>
      </c>
      <c r="G280" s="172" t="s">
        <v>282</v>
      </c>
      <c r="H280" s="173">
        <v>480</v>
      </c>
      <c r="I280" s="174"/>
      <c r="J280" s="173">
        <f>ROUND(I280*H280,0)</f>
        <v>0</v>
      </c>
      <c r="K280" s="171" t="s">
        <v>146</v>
      </c>
      <c r="L280" s="39"/>
      <c r="M280" s="175" t="s">
        <v>20</v>
      </c>
      <c r="N280" s="176" t="s">
        <v>45</v>
      </c>
      <c r="O280" s="64"/>
      <c r="P280" s="177">
        <f>O280*H280</f>
        <v>0</v>
      </c>
      <c r="Q280" s="177">
        <v>0</v>
      </c>
      <c r="R280" s="177">
        <f>Q280*H280</f>
        <v>0</v>
      </c>
      <c r="S280" s="177">
        <v>0</v>
      </c>
      <c r="T280" s="17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9" t="s">
        <v>139</v>
      </c>
      <c r="AT280" s="179" t="s">
        <v>136</v>
      </c>
      <c r="AU280" s="179" t="s">
        <v>83</v>
      </c>
      <c r="AY280" s="17" t="s">
        <v>134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7" t="s">
        <v>8</v>
      </c>
      <c r="BK280" s="180">
        <f>ROUND(I280*H280,0)</f>
        <v>0</v>
      </c>
      <c r="BL280" s="17" t="s">
        <v>139</v>
      </c>
      <c r="BM280" s="179" t="s">
        <v>408</v>
      </c>
    </row>
    <row r="281" spans="1:65" s="2" customFormat="1" ht="18">
      <c r="A281" s="34"/>
      <c r="B281" s="35"/>
      <c r="C281" s="36"/>
      <c r="D281" s="181" t="s">
        <v>141</v>
      </c>
      <c r="E281" s="36"/>
      <c r="F281" s="182" t="s">
        <v>409</v>
      </c>
      <c r="G281" s="36"/>
      <c r="H281" s="36"/>
      <c r="I281" s="183"/>
      <c r="J281" s="36"/>
      <c r="K281" s="36"/>
      <c r="L281" s="39"/>
      <c r="M281" s="184"/>
      <c r="N281" s="185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141</v>
      </c>
      <c r="AU281" s="17" t="s">
        <v>83</v>
      </c>
    </row>
    <row r="282" spans="1:65" s="2" customFormat="1" ht="10">
      <c r="A282" s="34"/>
      <c r="B282" s="35"/>
      <c r="C282" s="36"/>
      <c r="D282" s="186" t="s">
        <v>149</v>
      </c>
      <c r="E282" s="36"/>
      <c r="F282" s="187" t="s">
        <v>410</v>
      </c>
      <c r="G282" s="36"/>
      <c r="H282" s="36"/>
      <c r="I282" s="183"/>
      <c r="J282" s="36"/>
      <c r="K282" s="36"/>
      <c r="L282" s="39"/>
      <c r="M282" s="184"/>
      <c r="N282" s="18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149</v>
      </c>
      <c r="AU282" s="17" t="s">
        <v>83</v>
      </c>
    </row>
    <row r="283" spans="1:65" s="13" customFormat="1" ht="10">
      <c r="B283" s="188"/>
      <c r="C283" s="189"/>
      <c r="D283" s="181" t="s">
        <v>151</v>
      </c>
      <c r="E283" s="190" t="s">
        <v>20</v>
      </c>
      <c r="F283" s="191" t="s">
        <v>411</v>
      </c>
      <c r="G283" s="189"/>
      <c r="H283" s="192">
        <v>480</v>
      </c>
      <c r="I283" s="193"/>
      <c r="J283" s="189"/>
      <c r="K283" s="189"/>
      <c r="L283" s="194"/>
      <c r="M283" s="195"/>
      <c r="N283" s="196"/>
      <c r="O283" s="196"/>
      <c r="P283" s="196"/>
      <c r="Q283" s="196"/>
      <c r="R283" s="196"/>
      <c r="S283" s="196"/>
      <c r="T283" s="197"/>
      <c r="AT283" s="198" t="s">
        <v>151</v>
      </c>
      <c r="AU283" s="198" t="s">
        <v>83</v>
      </c>
      <c r="AV283" s="13" t="s">
        <v>83</v>
      </c>
      <c r="AW283" s="13" t="s">
        <v>34</v>
      </c>
      <c r="AX283" s="13" t="s">
        <v>8</v>
      </c>
      <c r="AY283" s="198" t="s">
        <v>134</v>
      </c>
    </row>
    <row r="284" spans="1:65" s="2" customFormat="1" ht="21.75" customHeight="1">
      <c r="A284" s="34"/>
      <c r="B284" s="35"/>
      <c r="C284" s="169" t="s">
        <v>412</v>
      </c>
      <c r="D284" s="169" t="s">
        <v>136</v>
      </c>
      <c r="E284" s="170" t="s">
        <v>413</v>
      </c>
      <c r="F284" s="171" t="s">
        <v>414</v>
      </c>
      <c r="G284" s="172" t="s">
        <v>282</v>
      </c>
      <c r="H284" s="173">
        <v>16</v>
      </c>
      <c r="I284" s="174"/>
      <c r="J284" s="173">
        <f>ROUND(I284*H284,0)</f>
        <v>0</v>
      </c>
      <c r="K284" s="171" t="s">
        <v>146</v>
      </c>
      <c r="L284" s="39"/>
      <c r="M284" s="175" t="s">
        <v>20</v>
      </c>
      <c r="N284" s="176" t="s">
        <v>45</v>
      </c>
      <c r="O284" s="64"/>
      <c r="P284" s="177">
        <f>O284*H284</f>
        <v>0</v>
      </c>
      <c r="Q284" s="177">
        <v>0</v>
      </c>
      <c r="R284" s="177">
        <f>Q284*H284</f>
        <v>0</v>
      </c>
      <c r="S284" s="177">
        <v>0</v>
      </c>
      <c r="T284" s="17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9" t="s">
        <v>139</v>
      </c>
      <c r="AT284" s="179" t="s">
        <v>136</v>
      </c>
      <c r="AU284" s="179" t="s">
        <v>83</v>
      </c>
      <c r="AY284" s="17" t="s">
        <v>134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17" t="s">
        <v>8</v>
      </c>
      <c r="BK284" s="180">
        <f>ROUND(I284*H284,0)</f>
        <v>0</v>
      </c>
      <c r="BL284" s="17" t="s">
        <v>139</v>
      </c>
      <c r="BM284" s="179" t="s">
        <v>415</v>
      </c>
    </row>
    <row r="285" spans="1:65" s="2" customFormat="1" ht="18">
      <c r="A285" s="34"/>
      <c r="B285" s="35"/>
      <c r="C285" s="36"/>
      <c r="D285" s="181" t="s">
        <v>141</v>
      </c>
      <c r="E285" s="36"/>
      <c r="F285" s="182" t="s">
        <v>416</v>
      </c>
      <c r="G285" s="36"/>
      <c r="H285" s="36"/>
      <c r="I285" s="183"/>
      <c r="J285" s="36"/>
      <c r="K285" s="36"/>
      <c r="L285" s="39"/>
      <c r="M285" s="184"/>
      <c r="N285" s="18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141</v>
      </c>
      <c r="AU285" s="17" t="s">
        <v>83</v>
      </c>
    </row>
    <row r="286" spans="1:65" s="2" customFormat="1" ht="10">
      <c r="A286" s="34"/>
      <c r="B286" s="35"/>
      <c r="C286" s="36"/>
      <c r="D286" s="186" t="s">
        <v>149</v>
      </c>
      <c r="E286" s="36"/>
      <c r="F286" s="187" t="s">
        <v>417</v>
      </c>
      <c r="G286" s="36"/>
      <c r="H286" s="36"/>
      <c r="I286" s="183"/>
      <c r="J286" s="36"/>
      <c r="K286" s="36"/>
      <c r="L286" s="39"/>
      <c r="M286" s="184"/>
      <c r="N286" s="185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149</v>
      </c>
      <c r="AU286" s="17" t="s">
        <v>83</v>
      </c>
    </row>
    <row r="287" spans="1:65" s="2" customFormat="1" ht="21.75" customHeight="1">
      <c r="A287" s="34"/>
      <c r="B287" s="35"/>
      <c r="C287" s="169" t="s">
        <v>418</v>
      </c>
      <c r="D287" s="169" t="s">
        <v>136</v>
      </c>
      <c r="E287" s="170" t="s">
        <v>419</v>
      </c>
      <c r="F287" s="171" t="s">
        <v>420</v>
      </c>
      <c r="G287" s="172" t="s">
        <v>187</v>
      </c>
      <c r="H287" s="173">
        <v>30</v>
      </c>
      <c r="I287" s="174"/>
      <c r="J287" s="173">
        <f>ROUND(I287*H287,0)</f>
        <v>0</v>
      </c>
      <c r="K287" s="171" t="s">
        <v>146</v>
      </c>
      <c r="L287" s="39"/>
      <c r="M287" s="175" t="s">
        <v>20</v>
      </c>
      <c r="N287" s="176" t="s">
        <v>45</v>
      </c>
      <c r="O287" s="64"/>
      <c r="P287" s="177">
        <f>O287*H287</f>
        <v>0</v>
      </c>
      <c r="Q287" s="177">
        <v>1.0000000000000001E-5</v>
      </c>
      <c r="R287" s="177">
        <f>Q287*H287</f>
        <v>3.0000000000000003E-4</v>
      </c>
      <c r="S287" s="177">
        <v>0</v>
      </c>
      <c r="T287" s="17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79" t="s">
        <v>139</v>
      </c>
      <c r="AT287" s="179" t="s">
        <v>136</v>
      </c>
      <c r="AU287" s="179" t="s">
        <v>83</v>
      </c>
      <c r="AY287" s="17" t="s">
        <v>134</v>
      </c>
      <c r="BE287" s="180">
        <f>IF(N287="základní",J287,0)</f>
        <v>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17" t="s">
        <v>8</v>
      </c>
      <c r="BK287" s="180">
        <f>ROUND(I287*H287,0)</f>
        <v>0</v>
      </c>
      <c r="BL287" s="17" t="s">
        <v>139</v>
      </c>
      <c r="BM287" s="179" t="s">
        <v>421</v>
      </c>
    </row>
    <row r="288" spans="1:65" s="2" customFormat="1" ht="10">
      <c r="A288" s="34"/>
      <c r="B288" s="35"/>
      <c r="C288" s="36"/>
      <c r="D288" s="181" t="s">
        <v>141</v>
      </c>
      <c r="E288" s="36"/>
      <c r="F288" s="182" t="s">
        <v>422</v>
      </c>
      <c r="G288" s="36"/>
      <c r="H288" s="36"/>
      <c r="I288" s="183"/>
      <c r="J288" s="36"/>
      <c r="K288" s="36"/>
      <c r="L288" s="39"/>
      <c r="M288" s="184"/>
      <c r="N288" s="185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141</v>
      </c>
      <c r="AU288" s="17" t="s">
        <v>83</v>
      </c>
    </row>
    <row r="289" spans="1:65" s="2" customFormat="1" ht="10">
      <c r="A289" s="34"/>
      <c r="B289" s="35"/>
      <c r="C289" s="36"/>
      <c r="D289" s="186" t="s">
        <v>149</v>
      </c>
      <c r="E289" s="36"/>
      <c r="F289" s="187" t="s">
        <v>423</v>
      </c>
      <c r="G289" s="36"/>
      <c r="H289" s="36"/>
      <c r="I289" s="183"/>
      <c r="J289" s="36"/>
      <c r="K289" s="36"/>
      <c r="L289" s="39"/>
      <c r="M289" s="184"/>
      <c r="N289" s="185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149</v>
      </c>
      <c r="AU289" s="17" t="s">
        <v>83</v>
      </c>
    </row>
    <row r="290" spans="1:65" s="2" customFormat="1" ht="16.5" customHeight="1">
      <c r="A290" s="34"/>
      <c r="B290" s="35"/>
      <c r="C290" s="169" t="s">
        <v>424</v>
      </c>
      <c r="D290" s="169" t="s">
        <v>136</v>
      </c>
      <c r="E290" s="170" t="s">
        <v>425</v>
      </c>
      <c r="F290" s="171" t="s">
        <v>426</v>
      </c>
      <c r="G290" s="172" t="s">
        <v>187</v>
      </c>
      <c r="H290" s="173">
        <v>150</v>
      </c>
      <c r="I290" s="174"/>
      <c r="J290" s="173">
        <f>ROUND(I290*H290,0)</f>
        <v>0</v>
      </c>
      <c r="K290" s="171" t="s">
        <v>146</v>
      </c>
      <c r="L290" s="39"/>
      <c r="M290" s="175" t="s">
        <v>20</v>
      </c>
      <c r="N290" s="176" t="s">
        <v>45</v>
      </c>
      <c r="O290" s="64"/>
      <c r="P290" s="177">
        <f>O290*H290</f>
        <v>0</v>
      </c>
      <c r="Q290" s="177">
        <v>4.0000000000000003E-5</v>
      </c>
      <c r="R290" s="177">
        <f>Q290*H290</f>
        <v>6.0000000000000001E-3</v>
      </c>
      <c r="S290" s="177">
        <v>0</v>
      </c>
      <c r="T290" s="17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79" t="s">
        <v>139</v>
      </c>
      <c r="AT290" s="179" t="s">
        <v>136</v>
      </c>
      <c r="AU290" s="179" t="s">
        <v>83</v>
      </c>
      <c r="AY290" s="17" t="s">
        <v>134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7" t="s">
        <v>8</v>
      </c>
      <c r="BK290" s="180">
        <f>ROUND(I290*H290,0)</f>
        <v>0</v>
      </c>
      <c r="BL290" s="17" t="s">
        <v>139</v>
      </c>
      <c r="BM290" s="179" t="s">
        <v>427</v>
      </c>
    </row>
    <row r="291" spans="1:65" s="2" customFormat="1" ht="10">
      <c r="A291" s="34"/>
      <c r="B291" s="35"/>
      <c r="C291" s="36"/>
      <c r="D291" s="181" t="s">
        <v>141</v>
      </c>
      <c r="E291" s="36"/>
      <c r="F291" s="182" t="s">
        <v>428</v>
      </c>
      <c r="G291" s="36"/>
      <c r="H291" s="36"/>
      <c r="I291" s="183"/>
      <c r="J291" s="36"/>
      <c r="K291" s="36"/>
      <c r="L291" s="39"/>
      <c r="M291" s="184"/>
      <c r="N291" s="185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141</v>
      </c>
      <c r="AU291" s="17" t="s">
        <v>83</v>
      </c>
    </row>
    <row r="292" spans="1:65" s="2" customFormat="1" ht="10">
      <c r="A292" s="34"/>
      <c r="B292" s="35"/>
      <c r="C292" s="36"/>
      <c r="D292" s="186" t="s">
        <v>149</v>
      </c>
      <c r="E292" s="36"/>
      <c r="F292" s="187" t="s">
        <v>429</v>
      </c>
      <c r="G292" s="36"/>
      <c r="H292" s="36"/>
      <c r="I292" s="183"/>
      <c r="J292" s="36"/>
      <c r="K292" s="36"/>
      <c r="L292" s="39"/>
      <c r="M292" s="184"/>
      <c r="N292" s="185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149</v>
      </c>
      <c r="AU292" s="17" t="s">
        <v>83</v>
      </c>
    </row>
    <row r="293" spans="1:65" s="13" customFormat="1" ht="10">
      <c r="B293" s="188"/>
      <c r="C293" s="189"/>
      <c r="D293" s="181" t="s">
        <v>151</v>
      </c>
      <c r="E293" s="190" t="s">
        <v>20</v>
      </c>
      <c r="F293" s="191" t="s">
        <v>430</v>
      </c>
      <c r="G293" s="189"/>
      <c r="H293" s="192">
        <v>150</v>
      </c>
      <c r="I293" s="193"/>
      <c r="J293" s="189"/>
      <c r="K293" s="189"/>
      <c r="L293" s="194"/>
      <c r="M293" s="195"/>
      <c r="N293" s="196"/>
      <c r="O293" s="196"/>
      <c r="P293" s="196"/>
      <c r="Q293" s="196"/>
      <c r="R293" s="196"/>
      <c r="S293" s="196"/>
      <c r="T293" s="197"/>
      <c r="AT293" s="198" t="s">
        <v>151</v>
      </c>
      <c r="AU293" s="198" t="s">
        <v>83</v>
      </c>
      <c r="AV293" s="13" t="s">
        <v>83</v>
      </c>
      <c r="AW293" s="13" t="s">
        <v>34</v>
      </c>
      <c r="AX293" s="13" t="s">
        <v>8</v>
      </c>
      <c r="AY293" s="198" t="s">
        <v>134</v>
      </c>
    </row>
    <row r="294" spans="1:65" s="2" customFormat="1" ht="16.5" customHeight="1">
      <c r="A294" s="34"/>
      <c r="B294" s="35"/>
      <c r="C294" s="169" t="s">
        <v>431</v>
      </c>
      <c r="D294" s="169" t="s">
        <v>136</v>
      </c>
      <c r="E294" s="170" t="s">
        <v>432</v>
      </c>
      <c r="F294" s="171" t="s">
        <v>433</v>
      </c>
      <c r="G294" s="172" t="s">
        <v>282</v>
      </c>
      <c r="H294" s="173">
        <v>10</v>
      </c>
      <c r="I294" s="174"/>
      <c r="J294" s="173">
        <f>ROUND(I294*H294,0)</f>
        <v>0</v>
      </c>
      <c r="K294" s="171" t="s">
        <v>146</v>
      </c>
      <c r="L294" s="39"/>
      <c r="M294" s="175" t="s">
        <v>20</v>
      </c>
      <c r="N294" s="176" t="s">
        <v>45</v>
      </c>
      <c r="O294" s="64"/>
      <c r="P294" s="177">
        <f>O294*H294</f>
        <v>0</v>
      </c>
      <c r="Q294" s="177">
        <v>4.4200000000000003E-3</v>
      </c>
      <c r="R294" s="177">
        <f>Q294*H294</f>
        <v>4.4200000000000003E-2</v>
      </c>
      <c r="S294" s="177">
        <v>0</v>
      </c>
      <c r="T294" s="17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9" t="s">
        <v>139</v>
      </c>
      <c r="AT294" s="179" t="s">
        <v>136</v>
      </c>
      <c r="AU294" s="179" t="s">
        <v>83</v>
      </c>
      <c r="AY294" s="17" t="s">
        <v>134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7" t="s">
        <v>8</v>
      </c>
      <c r="BK294" s="180">
        <f>ROUND(I294*H294,0)</f>
        <v>0</v>
      </c>
      <c r="BL294" s="17" t="s">
        <v>139</v>
      </c>
      <c r="BM294" s="179" t="s">
        <v>434</v>
      </c>
    </row>
    <row r="295" spans="1:65" s="2" customFormat="1" ht="18">
      <c r="A295" s="34"/>
      <c r="B295" s="35"/>
      <c r="C295" s="36"/>
      <c r="D295" s="181" t="s">
        <v>141</v>
      </c>
      <c r="E295" s="36"/>
      <c r="F295" s="182" t="s">
        <v>435</v>
      </c>
      <c r="G295" s="36"/>
      <c r="H295" s="36"/>
      <c r="I295" s="183"/>
      <c r="J295" s="36"/>
      <c r="K295" s="36"/>
      <c r="L295" s="39"/>
      <c r="M295" s="184"/>
      <c r="N295" s="185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141</v>
      </c>
      <c r="AU295" s="17" t="s">
        <v>83</v>
      </c>
    </row>
    <row r="296" spans="1:65" s="2" customFormat="1" ht="10">
      <c r="A296" s="34"/>
      <c r="B296" s="35"/>
      <c r="C296" s="36"/>
      <c r="D296" s="186" t="s">
        <v>149</v>
      </c>
      <c r="E296" s="36"/>
      <c r="F296" s="187" t="s">
        <v>436</v>
      </c>
      <c r="G296" s="36"/>
      <c r="H296" s="36"/>
      <c r="I296" s="183"/>
      <c r="J296" s="36"/>
      <c r="K296" s="36"/>
      <c r="L296" s="39"/>
      <c r="M296" s="184"/>
      <c r="N296" s="185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149</v>
      </c>
      <c r="AU296" s="17" t="s">
        <v>83</v>
      </c>
    </row>
    <row r="297" spans="1:65" s="13" customFormat="1" ht="10">
      <c r="B297" s="188"/>
      <c r="C297" s="189"/>
      <c r="D297" s="181" t="s">
        <v>151</v>
      </c>
      <c r="E297" s="190" t="s">
        <v>20</v>
      </c>
      <c r="F297" s="191" t="s">
        <v>26</v>
      </c>
      <c r="G297" s="189"/>
      <c r="H297" s="192">
        <v>10</v>
      </c>
      <c r="I297" s="193"/>
      <c r="J297" s="189"/>
      <c r="K297" s="189"/>
      <c r="L297" s="194"/>
      <c r="M297" s="195"/>
      <c r="N297" s="196"/>
      <c r="O297" s="196"/>
      <c r="P297" s="196"/>
      <c r="Q297" s="196"/>
      <c r="R297" s="196"/>
      <c r="S297" s="196"/>
      <c r="T297" s="197"/>
      <c r="AT297" s="198" t="s">
        <v>151</v>
      </c>
      <c r="AU297" s="198" t="s">
        <v>83</v>
      </c>
      <c r="AV297" s="13" t="s">
        <v>83</v>
      </c>
      <c r="AW297" s="13" t="s">
        <v>34</v>
      </c>
      <c r="AX297" s="13" t="s">
        <v>8</v>
      </c>
      <c r="AY297" s="198" t="s">
        <v>134</v>
      </c>
    </row>
    <row r="298" spans="1:65" s="2" customFormat="1" ht="16.5" customHeight="1">
      <c r="A298" s="34"/>
      <c r="B298" s="35"/>
      <c r="C298" s="169" t="s">
        <v>437</v>
      </c>
      <c r="D298" s="169" t="s">
        <v>136</v>
      </c>
      <c r="E298" s="170" t="s">
        <v>438</v>
      </c>
      <c r="F298" s="171" t="s">
        <v>439</v>
      </c>
      <c r="G298" s="172" t="s">
        <v>282</v>
      </c>
      <c r="H298" s="173">
        <v>16</v>
      </c>
      <c r="I298" s="174"/>
      <c r="J298" s="173">
        <f>ROUND(I298*H298,0)</f>
        <v>0</v>
      </c>
      <c r="K298" s="171" t="s">
        <v>146</v>
      </c>
      <c r="L298" s="39"/>
      <c r="M298" s="175" t="s">
        <v>20</v>
      </c>
      <c r="N298" s="176" t="s">
        <v>45</v>
      </c>
      <c r="O298" s="64"/>
      <c r="P298" s="177">
        <f>O298*H298</f>
        <v>0</v>
      </c>
      <c r="Q298" s="177">
        <v>4.6800000000000001E-3</v>
      </c>
      <c r="R298" s="177">
        <f>Q298*H298</f>
        <v>7.4880000000000002E-2</v>
      </c>
      <c r="S298" s="177">
        <v>0</v>
      </c>
      <c r="T298" s="17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79" t="s">
        <v>139</v>
      </c>
      <c r="AT298" s="179" t="s">
        <v>136</v>
      </c>
      <c r="AU298" s="179" t="s">
        <v>83</v>
      </c>
      <c r="AY298" s="17" t="s">
        <v>134</v>
      </c>
      <c r="BE298" s="180">
        <f>IF(N298="základní",J298,0)</f>
        <v>0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17" t="s">
        <v>8</v>
      </c>
      <c r="BK298" s="180">
        <f>ROUND(I298*H298,0)</f>
        <v>0</v>
      </c>
      <c r="BL298" s="17" t="s">
        <v>139</v>
      </c>
      <c r="BM298" s="179" t="s">
        <v>440</v>
      </c>
    </row>
    <row r="299" spans="1:65" s="2" customFormat="1" ht="18">
      <c r="A299" s="34"/>
      <c r="B299" s="35"/>
      <c r="C299" s="36"/>
      <c r="D299" s="181" t="s">
        <v>141</v>
      </c>
      <c r="E299" s="36"/>
      <c r="F299" s="182" t="s">
        <v>441</v>
      </c>
      <c r="G299" s="36"/>
      <c r="H299" s="36"/>
      <c r="I299" s="183"/>
      <c r="J299" s="36"/>
      <c r="K299" s="36"/>
      <c r="L299" s="39"/>
      <c r="M299" s="184"/>
      <c r="N299" s="185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141</v>
      </c>
      <c r="AU299" s="17" t="s">
        <v>83</v>
      </c>
    </row>
    <row r="300" spans="1:65" s="2" customFormat="1" ht="10">
      <c r="A300" s="34"/>
      <c r="B300" s="35"/>
      <c r="C300" s="36"/>
      <c r="D300" s="186" t="s">
        <v>149</v>
      </c>
      <c r="E300" s="36"/>
      <c r="F300" s="187" t="s">
        <v>442</v>
      </c>
      <c r="G300" s="36"/>
      <c r="H300" s="36"/>
      <c r="I300" s="183"/>
      <c r="J300" s="36"/>
      <c r="K300" s="36"/>
      <c r="L300" s="39"/>
      <c r="M300" s="184"/>
      <c r="N300" s="185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149</v>
      </c>
      <c r="AU300" s="17" t="s">
        <v>83</v>
      </c>
    </row>
    <row r="301" spans="1:65" s="13" customFormat="1" ht="10">
      <c r="B301" s="188"/>
      <c r="C301" s="189"/>
      <c r="D301" s="181" t="s">
        <v>151</v>
      </c>
      <c r="E301" s="190" t="s">
        <v>20</v>
      </c>
      <c r="F301" s="191" t="s">
        <v>443</v>
      </c>
      <c r="G301" s="189"/>
      <c r="H301" s="192">
        <v>16</v>
      </c>
      <c r="I301" s="193"/>
      <c r="J301" s="189"/>
      <c r="K301" s="189"/>
      <c r="L301" s="194"/>
      <c r="M301" s="195"/>
      <c r="N301" s="196"/>
      <c r="O301" s="196"/>
      <c r="P301" s="196"/>
      <c r="Q301" s="196"/>
      <c r="R301" s="196"/>
      <c r="S301" s="196"/>
      <c r="T301" s="197"/>
      <c r="AT301" s="198" t="s">
        <v>151</v>
      </c>
      <c r="AU301" s="198" t="s">
        <v>83</v>
      </c>
      <c r="AV301" s="13" t="s">
        <v>83</v>
      </c>
      <c r="AW301" s="13" t="s">
        <v>34</v>
      </c>
      <c r="AX301" s="13" t="s">
        <v>8</v>
      </c>
      <c r="AY301" s="198" t="s">
        <v>134</v>
      </c>
    </row>
    <row r="302" spans="1:65" s="2" customFormat="1" ht="16.5" customHeight="1">
      <c r="A302" s="34"/>
      <c r="B302" s="35"/>
      <c r="C302" s="210" t="s">
        <v>444</v>
      </c>
      <c r="D302" s="210" t="s">
        <v>320</v>
      </c>
      <c r="E302" s="211" t="s">
        <v>445</v>
      </c>
      <c r="F302" s="212" t="s">
        <v>446</v>
      </c>
      <c r="G302" s="213" t="s">
        <v>447</v>
      </c>
      <c r="H302" s="214">
        <v>16</v>
      </c>
      <c r="I302" s="215"/>
      <c r="J302" s="214">
        <f>ROUND(I302*H302,0)</f>
        <v>0</v>
      </c>
      <c r="K302" s="212" t="s">
        <v>20</v>
      </c>
      <c r="L302" s="216"/>
      <c r="M302" s="217" t="s">
        <v>20</v>
      </c>
      <c r="N302" s="218" t="s">
        <v>45</v>
      </c>
      <c r="O302" s="64"/>
      <c r="P302" s="177">
        <f>O302*H302</f>
        <v>0</v>
      </c>
      <c r="Q302" s="177">
        <v>0</v>
      </c>
      <c r="R302" s="177">
        <f>Q302*H302</f>
        <v>0</v>
      </c>
      <c r="S302" s="177">
        <v>0</v>
      </c>
      <c r="T302" s="17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79" t="s">
        <v>193</v>
      </c>
      <c r="AT302" s="179" t="s">
        <v>320</v>
      </c>
      <c r="AU302" s="179" t="s">
        <v>83</v>
      </c>
      <c r="AY302" s="17" t="s">
        <v>134</v>
      </c>
      <c r="BE302" s="180">
        <f>IF(N302="základní",J302,0)</f>
        <v>0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17" t="s">
        <v>8</v>
      </c>
      <c r="BK302" s="180">
        <f>ROUND(I302*H302,0)</f>
        <v>0</v>
      </c>
      <c r="BL302" s="17" t="s">
        <v>139</v>
      </c>
      <c r="BM302" s="179" t="s">
        <v>448</v>
      </c>
    </row>
    <row r="303" spans="1:65" s="2" customFormat="1" ht="10">
      <c r="A303" s="34"/>
      <c r="B303" s="35"/>
      <c r="C303" s="36"/>
      <c r="D303" s="181" t="s">
        <v>141</v>
      </c>
      <c r="E303" s="36"/>
      <c r="F303" s="182" t="s">
        <v>446</v>
      </c>
      <c r="G303" s="36"/>
      <c r="H303" s="36"/>
      <c r="I303" s="183"/>
      <c r="J303" s="36"/>
      <c r="K303" s="36"/>
      <c r="L303" s="39"/>
      <c r="M303" s="184"/>
      <c r="N303" s="18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141</v>
      </c>
      <c r="AU303" s="17" t="s">
        <v>83</v>
      </c>
    </row>
    <row r="304" spans="1:65" s="13" customFormat="1" ht="10">
      <c r="B304" s="188"/>
      <c r="C304" s="189"/>
      <c r="D304" s="181" t="s">
        <v>151</v>
      </c>
      <c r="E304" s="190" t="s">
        <v>20</v>
      </c>
      <c r="F304" s="191" t="s">
        <v>443</v>
      </c>
      <c r="G304" s="189"/>
      <c r="H304" s="192">
        <v>16</v>
      </c>
      <c r="I304" s="193"/>
      <c r="J304" s="189"/>
      <c r="K304" s="189"/>
      <c r="L304" s="194"/>
      <c r="M304" s="195"/>
      <c r="N304" s="196"/>
      <c r="O304" s="196"/>
      <c r="P304" s="196"/>
      <c r="Q304" s="196"/>
      <c r="R304" s="196"/>
      <c r="S304" s="196"/>
      <c r="T304" s="197"/>
      <c r="AT304" s="198" t="s">
        <v>151</v>
      </c>
      <c r="AU304" s="198" t="s">
        <v>83</v>
      </c>
      <c r="AV304" s="13" t="s">
        <v>83</v>
      </c>
      <c r="AW304" s="13" t="s">
        <v>34</v>
      </c>
      <c r="AX304" s="13" t="s">
        <v>8</v>
      </c>
      <c r="AY304" s="198" t="s">
        <v>134</v>
      </c>
    </row>
    <row r="305" spans="1:65" s="2" customFormat="1" ht="16.5" customHeight="1">
      <c r="A305" s="34"/>
      <c r="B305" s="35"/>
      <c r="C305" s="169" t="s">
        <v>449</v>
      </c>
      <c r="D305" s="169" t="s">
        <v>136</v>
      </c>
      <c r="E305" s="170" t="s">
        <v>450</v>
      </c>
      <c r="F305" s="171" t="s">
        <v>451</v>
      </c>
      <c r="G305" s="172" t="s">
        <v>282</v>
      </c>
      <c r="H305" s="173">
        <v>4</v>
      </c>
      <c r="I305" s="174"/>
      <c r="J305" s="173">
        <f>ROUND(I305*H305,0)</f>
        <v>0</v>
      </c>
      <c r="K305" s="171" t="s">
        <v>146</v>
      </c>
      <c r="L305" s="39"/>
      <c r="M305" s="175" t="s">
        <v>20</v>
      </c>
      <c r="N305" s="176" t="s">
        <v>45</v>
      </c>
      <c r="O305" s="64"/>
      <c r="P305" s="177">
        <f>O305*H305</f>
        <v>0</v>
      </c>
      <c r="Q305" s="177">
        <v>1.8000000000000001E-4</v>
      </c>
      <c r="R305" s="177">
        <f>Q305*H305</f>
        <v>7.2000000000000005E-4</v>
      </c>
      <c r="S305" s="177">
        <v>0</v>
      </c>
      <c r="T305" s="17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79" t="s">
        <v>139</v>
      </c>
      <c r="AT305" s="179" t="s">
        <v>136</v>
      </c>
      <c r="AU305" s="179" t="s">
        <v>83</v>
      </c>
      <c r="AY305" s="17" t="s">
        <v>134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17" t="s">
        <v>8</v>
      </c>
      <c r="BK305" s="180">
        <f>ROUND(I305*H305,0)</f>
        <v>0</v>
      </c>
      <c r="BL305" s="17" t="s">
        <v>139</v>
      </c>
      <c r="BM305" s="179" t="s">
        <v>452</v>
      </c>
    </row>
    <row r="306" spans="1:65" s="2" customFormat="1" ht="10">
      <c r="A306" s="34"/>
      <c r="B306" s="35"/>
      <c r="C306" s="36"/>
      <c r="D306" s="181" t="s">
        <v>141</v>
      </c>
      <c r="E306" s="36"/>
      <c r="F306" s="182" t="s">
        <v>453</v>
      </c>
      <c r="G306" s="36"/>
      <c r="H306" s="36"/>
      <c r="I306" s="183"/>
      <c r="J306" s="36"/>
      <c r="K306" s="36"/>
      <c r="L306" s="39"/>
      <c r="M306" s="184"/>
      <c r="N306" s="185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141</v>
      </c>
      <c r="AU306" s="17" t="s">
        <v>83</v>
      </c>
    </row>
    <row r="307" spans="1:65" s="2" customFormat="1" ht="10">
      <c r="A307" s="34"/>
      <c r="B307" s="35"/>
      <c r="C307" s="36"/>
      <c r="D307" s="186" t="s">
        <v>149</v>
      </c>
      <c r="E307" s="36"/>
      <c r="F307" s="187" t="s">
        <v>454</v>
      </c>
      <c r="G307" s="36"/>
      <c r="H307" s="36"/>
      <c r="I307" s="183"/>
      <c r="J307" s="36"/>
      <c r="K307" s="36"/>
      <c r="L307" s="39"/>
      <c r="M307" s="184"/>
      <c r="N307" s="185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149</v>
      </c>
      <c r="AU307" s="17" t="s">
        <v>83</v>
      </c>
    </row>
    <row r="308" spans="1:65" s="2" customFormat="1" ht="16.5" customHeight="1">
      <c r="A308" s="34"/>
      <c r="B308" s="35"/>
      <c r="C308" s="210" t="s">
        <v>455</v>
      </c>
      <c r="D308" s="210" t="s">
        <v>320</v>
      </c>
      <c r="E308" s="211" t="s">
        <v>456</v>
      </c>
      <c r="F308" s="212" t="s">
        <v>457</v>
      </c>
      <c r="G308" s="213" t="s">
        <v>282</v>
      </c>
      <c r="H308" s="214">
        <v>4</v>
      </c>
      <c r="I308" s="215"/>
      <c r="J308" s="214">
        <f>ROUND(I308*H308,0)</f>
        <v>0</v>
      </c>
      <c r="K308" s="212" t="s">
        <v>146</v>
      </c>
      <c r="L308" s="216"/>
      <c r="M308" s="217" t="s">
        <v>20</v>
      </c>
      <c r="N308" s="218" t="s">
        <v>45</v>
      </c>
      <c r="O308" s="64"/>
      <c r="P308" s="177">
        <f>O308*H308</f>
        <v>0</v>
      </c>
      <c r="Q308" s="177">
        <v>1.2E-2</v>
      </c>
      <c r="R308" s="177">
        <f>Q308*H308</f>
        <v>4.8000000000000001E-2</v>
      </c>
      <c r="S308" s="177">
        <v>0</v>
      </c>
      <c r="T308" s="17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79" t="s">
        <v>193</v>
      </c>
      <c r="AT308" s="179" t="s">
        <v>320</v>
      </c>
      <c r="AU308" s="179" t="s">
        <v>83</v>
      </c>
      <c r="AY308" s="17" t="s">
        <v>134</v>
      </c>
      <c r="BE308" s="180">
        <f>IF(N308="základní",J308,0)</f>
        <v>0</v>
      </c>
      <c r="BF308" s="180">
        <f>IF(N308="snížená",J308,0)</f>
        <v>0</v>
      </c>
      <c r="BG308" s="180">
        <f>IF(N308="zákl. přenesená",J308,0)</f>
        <v>0</v>
      </c>
      <c r="BH308" s="180">
        <f>IF(N308="sníž. přenesená",J308,0)</f>
        <v>0</v>
      </c>
      <c r="BI308" s="180">
        <f>IF(N308="nulová",J308,0)</f>
        <v>0</v>
      </c>
      <c r="BJ308" s="17" t="s">
        <v>8</v>
      </c>
      <c r="BK308" s="180">
        <f>ROUND(I308*H308,0)</f>
        <v>0</v>
      </c>
      <c r="BL308" s="17" t="s">
        <v>139</v>
      </c>
      <c r="BM308" s="179" t="s">
        <v>458</v>
      </c>
    </row>
    <row r="309" spans="1:65" s="2" customFormat="1" ht="10">
      <c r="A309" s="34"/>
      <c r="B309" s="35"/>
      <c r="C309" s="36"/>
      <c r="D309" s="181" t="s">
        <v>141</v>
      </c>
      <c r="E309" s="36"/>
      <c r="F309" s="182" t="s">
        <v>457</v>
      </c>
      <c r="G309" s="36"/>
      <c r="H309" s="36"/>
      <c r="I309" s="183"/>
      <c r="J309" s="36"/>
      <c r="K309" s="36"/>
      <c r="L309" s="39"/>
      <c r="M309" s="184"/>
      <c r="N309" s="18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141</v>
      </c>
      <c r="AU309" s="17" t="s">
        <v>83</v>
      </c>
    </row>
    <row r="310" spans="1:65" s="2" customFormat="1" ht="16.5" customHeight="1">
      <c r="A310" s="34"/>
      <c r="B310" s="35"/>
      <c r="C310" s="169" t="s">
        <v>459</v>
      </c>
      <c r="D310" s="169" t="s">
        <v>136</v>
      </c>
      <c r="E310" s="170" t="s">
        <v>460</v>
      </c>
      <c r="F310" s="171" t="s">
        <v>461</v>
      </c>
      <c r="G310" s="172" t="s">
        <v>282</v>
      </c>
      <c r="H310" s="173">
        <v>48</v>
      </c>
      <c r="I310" s="174"/>
      <c r="J310" s="173">
        <f>ROUND(I310*H310,0)</f>
        <v>0</v>
      </c>
      <c r="K310" s="171" t="s">
        <v>146</v>
      </c>
      <c r="L310" s="39"/>
      <c r="M310" s="175" t="s">
        <v>20</v>
      </c>
      <c r="N310" s="176" t="s">
        <v>45</v>
      </c>
      <c r="O310" s="64"/>
      <c r="P310" s="177">
        <f>O310*H310</f>
        <v>0</v>
      </c>
      <c r="Q310" s="177">
        <v>4.0000000000000003E-5</v>
      </c>
      <c r="R310" s="177">
        <f>Q310*H310</f>
        <v>1.9200000000000003E-3</v>
      </c>
      <c r="S310" s="177">
        <v>0</v>
      </c>
      <c r="T310" s="17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79" t="s">
        <v>139</v>
      </c>
      <c r="AT310" s="179" t="s">
        <v>136</v>
      </c>
      <c r="AU310" s="179" t="s">
        <v>83</v>
      </c>
      <c r="AY310" s="17" t="s">
        <v>134</v>
      </c>
      <c r="BE310" s="180">
        <f>IF(N310="základní",J310,0)</f>
        <v>0</v>
      </c>
      <c r="BF310" s="180">
        <f>IF(N310="snížená",J310,0)</f>
        <v>0</v>
      </c>
      <c r="BG310" s="180">
        <f>IF(N310="zákl. přenesená",J310,0)</f>
        <v>0</v>
      </c>
      <c r="BH310" s="180">
        <f>IF(N310="sníž. přenesená",J310,0)</f>
        <v>0</v>
      </c>
      <c r="BI310" s="180">
        <f>IF(N310="nulová",J310,0)</f>
        <v>0</v>
      </c>
      <c r="BJ310" s="17" t="s">
        <v>8</v>
      </c>
      <c r="BK310" s="180">
        <f>ROUND(I310*H310,0)</f>
        <v>0</v>
      </c>
      <c r="BL310" s="17" t="s">
        <v>139</v>
      </c>
      <c r="BM310" s="179" t="s">
        <v>462</v>
      </c>
    </row>
    <row r="311" spans="1:65" s="2" customFormat="1" ht="10">
      <c r="A311" s="34"/>
      <c r="B311" s="35"/>
      <c r="C311" s="36"/>
      <c r="D311" s="181" t="s">
        <v>141</v>
      </c>
      <c r="E311" s="36"/>
      <c r="F311" s="182" t="s">
        <v>463</v>
      </c>
      <c r="G311" s="36"/>
      <c r="H311" s="36"/>
      <c r="I311" s="183"/>
      <c r="J311" s="36"/>
      <c r="K311" s="36"/>
      <c r="L311" s="39"/>
      <c r="M311" s="184"/>
      <c r="N311" s="18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141</v>
      </c>
      <c r="AU311" s="17" t="s">
        <v>83</v>
      </c>
    </row>
    <row r="312" spans="1:65" s="2" customFormat="1" ht="10">
      <c r="A312" s="34"/>
      <c r="B312" s="35"/>
      <c r="C312" s="36"/>
      <c r="D312" s="186" t="s">
        <v>149</v>
      </c>
      <c r="E312" s="36"/>
      <c r="F312" s="187" t="s">
        <v>464</v>
      </c>
      <c r="G312" s="36"/>
      <c r="H312" s="36"/>
      <c r="I312" s="183"/>
      <c r="J312" s="36"/>
      <c r="K312" s="36"/>
      <c r="L312" s="39"/>
      <c r="M312" s="184"/>
      <c r="N312" s="18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149</v>
      </c>
      <c r="AU312" s="17" t="s">
        <v>83</v>
      </c>
    </row>
    <row r="313" spans="1:65" s="13" customFormat="1" ht="10">
      <c r="B313" s="188"/>
      <c r="C313" s="189"/>
      <c r="D313" s="181" t="s">
        <v>151</v>
      </c>
      <c r="E313" s="190" t="s">
        <v>20</v>
      </c>
      <c r="F313" s="191" t="s">
        <v>465</v>
      </c>
      <c r="G313" s="189"/>
      <c r="H313" s="192">
        <v>48</v>
      </c>
      <c r="I313" s="193"/>
      <c r="J313" s="189"/>
      <c r="K313" s="189"/>
      <c r="L313" s="194"/>
      <c r="M313" s="195"/>
      <c r="N313" s="196"/>
      <c r="O313" s="196"/>
      <c r="P313" s="196"/>
      <c r="Q313" s="196"/>
      <c r="R313" s="196"/>
      <c r="S313" s="196"/>
      <c r="T313" s="197"/>
      <c r="AT313" s="198" t="s">
        <v>151</v>
      </c>
      <c r="AU313" s="198" t="s">
        <v>83</v>
      </c>
      <c r="AV313" s="13" t="s">
        <v>83</v>
      </c>
      <c r="AW313" s="13" t="s">
        <v>34</v>
      </c>
      <c r="AX313" s="13" t="s">
        <v>8</v>
      </c>
      <c r="AY313" s="198" t="s">
        <v>134</v>
      </c>
    </row>
    <row r="314" spans="1:65" s="2" customFormat="1" ht="16.5" customHeight="1">
      <c r="A314" s="34"/>
      <c r="B314" s="35"/>
      <c r="C314" s="210" t="s">
        <v>466</v>
      </c>
      <c r="D314" s="210" t="s">
        <v>320</v>
      </c>
      <c r="E314" s="211" t="s">
        <v>467</v>
      </c>
      <c r="F314" s="212" t="s">
        <v>468</v>
      </c>
      <c r="G314" s="213" t="s">
        <v>282</v>
      </c>
      <c r="H314" s="214">
        <v>48</v>
      </c>
      <c r="I314" s="215"/>
      <c r="J314" s="214">
        <f>ROUND(I314*H314,0)</f>
        <v>0</v>
      </c>
      <c r="K314" s="212" t="s">
        <v>146</v>
      </c>
      <c r="L314" s="216"/>
      <c r="M314" s="217" t="s">
        <v>20</v>
      </c>
      <c r="N314" s="218" t="s">
        <v>45</v>
      </c>
      <c r="O314" s="64"/>
      <c r="P314" s="177">
        <f>O314*H314</f>
        <v>0</v>
      </c>
      <c r="Q314" s="177">
        <v>3.6999999999999999E-4</v>
      </c>
      <c r="R314" s="177">
        <f>Q314*H314</f>
        <v>1.7759999999999998E-2</v>
      </c>
      <c r="S314" s="177">
        <v>0</v>
      </c>
      <c r="T314" s="17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79" t="s">
        <v>193</v>
      </c>
      <c r="AT314" s="179" t="s">
        <v>320</v>
      </c>
      <c r="AU314" s="179" t="s">
        <v>83</v>
      </c>
      <c r="AY314" s="17" t="s">
        <v>134</v>
      </c>
      <c r="BE314" s="180">
        <f>IF(N314="základní",J314,0)</f>
        <v>0</v>
      </c>
      <c r="BF314" s="180">
        <f>IF(N314="snížená",J314,0)</f>
        <v>0</v>
      </c>
      <c r="BG314" s="180">
        <f>IF(N314="zákl. přenesená",J314,0)</f>
        <v>0</v>
      </c>
      <c r="BH314" s="180">
        <f>IF(N314="sníž. přenesená",J314,0)</f>
        <v>0</v>
      </c>
      <c r="BI314" s="180">
        <f>IF(N314="nulová",J314,0)</f>
        <v>0</v>
      </c>
      <c r="BJ314" s="17" t="s">
        <v>8</v>
      </c>
      <c r="BK314" s="180">
        <f>ROUND(I314*H314,0)</f>
        <v>0</v>
      </c>
      <c r="BL314" s="17" t="s">
        <v>139</v>
      </c>
      <c r="BM314" s="179" t="s">
        <v>469</v>
      </c>
    </row>
    <row r="315" spans="1:65" s="2" customFormat="1" ht="10">
      <c r="A315" s="34"/>
      <c r="B315" s="35"/>
      <c r="C315" s="36"/>
      <c r="D315" s="181" t="s">
        <v>141</v>
      </c>
      <c r="E315" s="36"/>
      <c r="F315" s="182" t="s">
        <v>468</v>
      </c>
      <c r="G315" s="36"/>
      <c r="H315" s="36"/>
      <c r="I315" s="183"/>
      <c r="J315" s="36"/>
      <c r="K315" s="36"/>
      <c r="L315" s="39"/>
      <c r="M315" s="184"/>
      <c r="N315" s="185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141</v>
      </c>
      <c r="AU315" s="17" t="s">
        <v>83</v>
      </c>
    </row>
    <row r="316" spans="1:65" s="2" customFormat="1" ht="16.5" customHeight="1">
      <c r="A316" s="34"/>
      <c r="B316" s="35"/>
      <c r="C316" s="210" t="s">
        <v>470</v>
      </c>
      <c r="D316" s="210" t="s">
        <v>320</v>
      </c>
      <c r="E316" s="211" t="s">
        <v>471</v>
      </c>
      <c r="F316" s="212" t="s">
        <v>472</v>
      </c>
      <c r="G316" s="213" t="s">
        <v>282</v>
      </c>
      <c r="H316" s="214">
        <v>88</v>
      </c>
      <c r="I316" s="215"/>
      <c r="J316" s="214">
        <f>ROUND(I316*H316,0)</f>
        <v>0</v>
      </c>
      <c r="K316" s="212" t="s">
        <v>146</v>
      </c>
      <c r="L316" s="216"/>
      <c r="M316" s="217" t="s">
        <v>20</v>
      </c>
      <c r="N316" s="218" t="s">
        <v>45</v>
      </c>
      <c r="O316" s="64"/>
      <c r="P316" s="177">
        <f>O316*H316</f>
        <v>0</v>
      </c>
      <c r="Q316" s="177">
        <v>1.9599999999999999E-3</v>
      </c>
      <c r="R316" s="177">
        <f>Q316*H316</f>
        <v>0.17247999999999999</v>
      </c>
      <c r="S316" s="177">
        <v>0</v>
      </c>
      <c r="T316" s="17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79" t="s">
        <v>193</v>
      </c>
      <c r="AT316" s="179" t="s">
        <v>320</v>
      </c>
      <c r="AU316" s="179" t="s">
        <v>83</v>
      </c>
      <c r="AY316" s="17" t="s">
        <v>134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7" t="s">
        <v>8</v>
      </c>
      <c r="BK316" s="180">
        <f>ROUND(I316*H316,0)</f>
        <v>0</v>
      </c>
      <c r="BL316" s="17" t="s">
        <v>139</v>
      </c>
      <c r="BM316" s="179" t="s">
        <v>473</v>
      </c>
    </row>
    <row r="317" spans="1:65" s="2" customFormat="1" ht="10">
      <c r="A317" s="34"/>
      <c r="B317" s="35"/>
      <c r="C317" s="36"/>
      <c r="D317" s="181" t="s">
        <v>141</v>
      </c>
      <c r="E317" s="36"/>
      <c r="F317" s="182" t="s">
        <v>472</v>
      </c>
      <c r="G317" s="36"/>
      <c r="H317" s="36"/>
      <c r="I317" s="183"/>
      <c r="J317" s="36"/>
      <c r="K317" s="36"/>
      <c r="L317" s="39"/>
      <c r="M317" s="184"/>
      <c r="N317" s="185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141</v>
      </c>
      <c r="AU317" s="17" t="s">
        <v>83</v>
      </c>
    </row>
    <row r="318" spans="1:65" s="2" customFormat="1" ht="16.5" customHeight="1">
      <c r="A318" s="34"/>
      <c r="B318" s="35"/>
      <c r="C318" s="169" t="s">
        <v>474</v>
      </c>
      <c r="D318" s="169" t="s">
        <v>136</v>
      </c>
      <c r="E318" s="170" t="s">
        <v>475</v>
      </c>
      <c r="F318" s="171" t="s">
        <v>476</v>
      </c>
      <c r="G318" s="172" t="s">
        <v>282</v>
      </c>
      <c r="H318" s="173">
        <v>88</v>
      </c>
      <c r="I318" s="174"/>
      <c r="J318" s="173">
        <f>ROUND(I318*H318,0)</f>
        <v>0</v>
      </c>
      <c r="K318" s="171" t="s">
        <v>146</v>
      </c>
      <c r="L318" s="39"/>
      <c r="M318" s="175" t="s">
        <v>20</v>
      </c>
      <c r="N318" s="176" t="s">
        <v>45</v>
      </c>
      <c r="O318" s="64"/>
      <c r="P318" s="177">
        <f>O318*H318</f>
        <v>0</v>
      </c>
      <c r="Q318" s="177">
        <v>2.9999999999999997E-4</v>
      </c>
      <c r="R318" s="177">
        <f>Q318*H318</f>
        <v>2.6399999999999996E-2</v>
      </c>
      <c r="S318" s="177">
        <v>0</v>
      </c>
      <c r="T318" s="17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79" t="s">
        <v>139</v>
      </c>
      <c r="AT318" s="179" t="s">
        <v>136</v>
      </c>
      <c r="AU318" s="179" t="s">
        <v>83</v>
      </c>
      <c r="AY318" s="17" t="s">
        <v>134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17" t="s">
        <v>8</v>
      </c>
      <c r="BK318" s="180">
        <f>ROUND(I318*H318,0)</f>
        <v>0</v>
      </c>
      <c r="BL318" s="17" t="s">
        <v>139</v>
      </c>
      <c r="BM318" s="179" t="s">
        <v>477</v>
      </c>
    </row>
    <row r="319" spans="1:65" s="2" customFormat="1" ht="10">
      <c r="A319" s="34"/>
      <c r="B319" s="35"/>
      <c r="C319" s="36"/>
      <c r="D319" s="181" t="s">
        <v>141</v>
      </c>
      <c r="E319" s="36"/>
      <c r="F319" s="182" t="s">
        <v>478</v>
      </c>
      <c r="G319" s="36"/>
      <c r="H319" s="36"/>
      <c r="I319" s="183"/>
      <c r="J319" s="36"/>
      <c r="K319" s="36"/>
      <c r="L319" s="39"/>
      <c r="M319" s="184"/>
      <c r="N319" s="185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141</v>
      </c>
      <c r="AU319" s="17" t="s">
        <v>83</v>
      </c>
    </row>
    <row r="320" spans="1:65" s="2" customFormat="1" ht="10">
      <c r="A320" s="34"/>
      <c r="B320" s="35"/>
      <c r="C320" s="36"/>
      <c r="D320" s="186" t="s">
        <v>149</v>
      </c>
      <c r="E320" s="36"/>
      <c r="F320" s="187" t="s">
        <v>479</v>
      </c>
      <c r="G320" s="36"/>
      <c r="H320" s="36"/>
      <c r="I320" s="183"/>
      <c r="J320" s="36"/>
      <c r="K320" s="36"/>
      <c r="L320" s="39"/>
      <c r="M320" s="184"/>
      <c r="N320" s="185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149</v>
      </c>
      <c r="AU320" s="17" t="s">
        <v>83</v>
      </c>
    </row>
    <row r="321" spans="1:65" s="13" customFormat="1" ht="10">
      <c r="B321" s="188"/>
      <c r="C321" s="189"/>
      <c r="D321" s="181" t="s">
        <v>151</v>
      </c>
      <c r="E321" s="190" t="s">
        <v>20</v>
      </c>
      <c r="F321" s="191" t="s">
        <v>480</v>
      </c>
      <c r="G321" s="189"/>
      <c r="H321" s="192">
        <v>88</v>
      </c>
      <c r="I321" s="193"/>
      <c r="J321" s="189"/>
      <c r="K321" s="189"/>
      <c r="L321" s="194"/>
      <c r="M321" s="195"/>
      <c r="N321" s="196"/>
      <c r="O321" s="196"/>
      <c r="P321" s="196"/>
      <c r="Q321" s="196"/>
      <c r="R321" s="196"/>
      <c r="S321" s="196"/>
      <c r="T321" s="197"/>
      <c r="AT321" s="198" t="s">
        <v>151</v>
      </c>
      <c r="AU321" s="198" t="s">
        <v>83</v>
      </c>
      <c r="AV321" s="13" t="s">
        <v>83</v>
      </c>
      <c r="AW321" s="13" t="s">
        <v>34</v>
      </c>
      <c r="AX321" s="13" t="s">
        <v>8</v>
      </c>
      <c r="AY321" s="198" t="s">
        <v>134</v>
      </c>
    </row>
    <row r="322" spans="1:65" s="2" customFormat="1" ht="16.5" customHeight="1">
      <c r="A322" s="34"/>
      <c r="B322" s="35"/>
      <c r="C322" s="169" t="s">
        <v>481</v>
      </c>
      <c r="D322" s="169" t="s">
        <v>136</v>
      </c>
      <c r="E322" s="170" t="s">
        <v>482</v>
      </c>
      <c r="F322" s="171" t="s">
        <v>483</v>
      </c>
      <c r="G322" s="172" t="s">
        <v>145</v>
      </c>
      <c r="H322" s="173">
        <v>1.5</v>
      </c>
      <c r="I322" s="174"/>
      <c r="J322" s="173">
        <f>ROUND(I322*H322,0)</f>
        <v>0</v>
      </c>
      <c r="K322" s="171" t="s">
        <v>146</v>
      </c>
      <c r="L322" s="39"/>
      <c r="M322" s="175" t="s">
        <v>20</v>
      </c>
      <c r="N322" s="176" t="s">
        <v>45</v>
      </c>
      <c r="O322" s="64"/>
      <c r="P322" s="177">
        <f>O322*H322</f>
        <v>0</v>
      </c>
      <c r="Q322" s="177">
        <v>0</v>
      </c>
      <c r="R322" s="177">
        <f>Q322*H322</f>
        <v>0</v>
      </c>
      <c r="S322" s="177">
        <v>2</v>
      </c>
      <c r="T322" s="178">
        <f>S322*H322</f>
        <v>3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79" t="s">
        <v>139</v>
      </c>
      <c r="AT322" s="179" t="s">
        <v>136</v>
      </c>
      <c r="AU322" s="179" t="s">
        <v>83</v>
      </c>
      <c r="AY322" s="17" t="s">
        <v>134</v>
      </c>
      <c r="BE322" s="180">
        <f>IF(N322="základní",J322,0)</f>
        <v>0</v>
      </c>
      <c r="BF322" s="180">
        <f>IF(N322="snížená",J322,0)</f>
        <v>0</v>
      </c>
      <c r="BG322" s="180">
        <f>IF(N322="zákl. přenesená",J322,0)</f>
        <v>0</v>
      </c>
      <c r="BH322" s="180">
        <f>IF(N322="sníž. přenesená",J322,0)</f>
        <v>0</v>
      </c>
      <c r="BI322" s="180">
        <f>IF(N322="nulová",J322,0)</f>
        <v>0</v>
      </c>
      <c r="BJ322" s="17" t="s">
        <v>8</v>
      </c>
      <c r="BK322" s="180">
        <f>ROUND(I322*H322,0)</f>
        <v>0</v>
      </c>
      <c r="BL322" s="17" t="s">
        <v>139</v>
      </c>
      <c r="BM322" s="179" t="s">
        <v>484</v>
      </c>
    </row>
    <row r="323" spans="1:65" s="2" customFormat="1" ht="10">
      <c r="A323" s="34"/>
      <c r="B323" s="35"/>
      <c r="C323" s="36"/>
      <c r="D323" s="181" t="s">
        <v>141</v>
      </c>
      <c r="E323" s="36"/>
      <c r="F323" s="182" t="s">
        <v>485</v>
      </c>
      <c r="G323" s="36"/>
      <c r="H323" s="36"/>
      <c r="I323" s="183"/>
      <c r="J323" s="36"/>
      <c r="K323" s="36"/>
      <c r="L323" s="39"/>
      <c r="M323" s="184"/>
      <c r="N323" s="185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141</v>
      </c>
      <c r="AU323" s="17" t="s">
        <v>83</v>
      </c>
    </row>
    <row r="324" spans="1:65" s="2" customFormat="1" ht="10">
      <c r="A324" s="34"/>
      <c r="B324" s="35"/>
      <c r="C324" s="36"/>
      <c r="D324" s="186" t="s">
        <v>149</v>
      </c>
      <c r="E324" s="36"/>
      <c r="F324" s="187" t="s">
        <v>486</v>
      </c>
      <c r="G324" s="36"/>
      <c r="H324" s="36"/>
      <c r="I324" s="183"/>
      <c r="J324" s="36"/>
      <c r="K324" s="36"/>
      <c r="L324" s="39"/>
      <c r="M324" s="184"/>
      <c r="N324" s="185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149</v>
      </c>
      <c r="AU324" s="17" t="s">
        <v>83</v>
      </c>
    </row>
    <row r="325" spans="1:65" s="13" customFormat="1" ht="10">
      <c r="B325" s="188"/>
      <c r="C325" s="189"/>
      <c r="D325" s="181" t="s">
        <v>151</v>
      </c>
      <c r="E325" s="190" t="s">
        <v>20</v>
      </c>
      <c r="F325" s="191" t="s">
        <v>487</v>
      </c>
      <c r="G325" s="189"/>
      <c r="H325" s="192">
        <v>1.5</v>
      </c>
      <c r="I325" s="193"/>
      <c r="J325" s="189"/>
      <c r="K325" s="189"/>
      <c r="L325" s="194"/>
      <c r="M325" s="195"/>
      <c r="N325" s="196"/>
      <c r="O325" s="196"/>
      <c r="P325" s="196"/>
      <c r="Q325" s="196"/>
      <c r="R325" s="196"/>
      <c r="S325" s="196"/>
      <c r="T325" s="197"/>
      <c r="AT325" s="198" t="s">
        <v>151</v>
      </c>
      <c r="AU325" s="198" t="s">
        <v>83</v>
      </c>
      <c r="AV325" s="13" t="s">
        <v>83</v>
      </c>
      <c r="AW325" s="13" t="s">
        <v>34</v>
      </c>
      <c r="AX325" s="13" t="s">
        <v>8</v>
      </c>
      <c r="AY325" s="198" t="s">
        <v>134</v>
      </c>
    </row>
    <row r="326" spans="1:65" s="2" customFormat="1" ht="16.5" customHeight="1">
      <c r="A326" s="34"/>
      <c r="B326" s="35"/>
      <c r="C326" s="169" t="s">
        <v>488</v>
      </c>
      <c r="D326" s="169" t="s">
        <v>136</v>
      </c>
      <c r="E326" s="170" t="s">
        <v>489</v>
      </c>
      <c r="F326" s="171" t="s">
        <v>490</v>
      </c>
      <c r="G326" s="172" t="s">
        <v>187</v>
      </c>
      <c r="H326" s="173">
        <v>7.5</v>
      </c>
      <c r="I326" s="174"/>
      <c r="J326" s="173">
        <f>ROUND(I326*H326,0)</f>
        <v>0</v>
      </c>
      <c r="K326" s="171" t="s">
        <v>146</v>
      </c>
      <c r="L326" s="39"/>
      <c r="M326" s="175" t="s">
        <v>20</v>
      </c>
      <c r="N326" s="176" t="s">
        <v>45</v>
      </c>
      <c r="O326" s="64"/>
      <c r="P326" s="177">
        <f>O326*H326</f>
        <v>0</v>
      </c>
      <c r="Q326" s="177">
        <v>0</v>
      </c>
      <c r="R326" s="177">
        <f>Q326*H326</f>
        <v>0</v>
      </c>
      <c r="S326" s="177">
        <v>0.26100000000000001</v>
      </c>
      <c r="T326" s="178">
        <f>S326*H326</f>
        <v>1.9575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79" t="s">
        <v>139</v>
      </c>
      <c r="AT326" s="179" t="s">
        <v>136</v>
      </c>
      <c r="AU326" s="179" t="s">
        <v>83</v>
      </c>
      <c r="AY326" s="17" t="s">
        <v>134</v>
      </c>
      <c r="BE326" s="180">
        <f>IF(N326="základní",J326,0)</f>
        <v>0</v>
      </c>
      <c r="BF326" s="180">
        <f>IF(N326="snížená",J326,0)</f>
        <v>0</v>
      </c>
      <c r="BG326" s="180">
        <f>IF(N326="zákl. přenesená",J326,0)</f>
        <v>0</v>
      </c>
      <c r="BH326" s="180">
        <f>IF(N326="sníž. přenesená",J326,0)</f>
        <v>0</v>
      </c>
      <c r="BI326" s="180">
        <f>IF(N326="nulová",J326,0)</f>
        <v>0</v>
      </c>
      <c r="BJ326" s="17" t="s">
        <v>8</v>
      </c>
      <c r="BK326" s="180">
        <f>ROUND(I326*H326,0)</f>
        <v>0</v>
      </c>
      <c r="BL326" s="17" t="s">
        <v>139</v>
      </c>
      <c r="BM326" s="179" t="s">
        <v>491</v>
      </c>
    </row>
    <row r="327" spans="1:65" s="2" customFormat="1" ht="18">
      <c r="A327" s="34"/>
      <c r="B327" s="35"/>
      <c r="C327" s="36"/>
      <c r="D327" s="181" t="s">
        <v>141</v>
      </c>
      <c r="E327" s="36"/>
      <c r="F327" s="182" t="s">
        <v>492</v>
      </c>
      <c r="G327" s="36"/>
      <c r="H327" s="36"/>
      <c r="I327" s="183"/>
      <c r="J327" s="36"/>
      <c r="K327" s="36"/>
      <c r="L327" s="39"/>
      <c r="M327" s="184"/>
      <c r="N327" s="185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141</v>
      </c>
      <c r="AU327" s="17" t="s">
        <v>83</v>
      </c>
    </row>
    <row r="328" spans="1:65" s="2" customFormat="1" ht="10">
      <c r="A328" s="34"/>
      <c r="B328" s="35"/>
      <c r="C328" s="36"/>
      <c r="D328" s="186" t="s">
        <v>149</v>
      </c>
      <c r="E328" s="36"/>
      <c r="F328" s="187" t="s">
        <v>493</v>
      </c>
      <c r="G328" s="36"/>
      <c r="H328" s="36"/>
      <c r="I328" s="183"/>
      <c r="J328" s="36"/>
      <c r="K328" s="36"/>
      <c r="L328" s="39"/>
      <c r="M328" s="184"/>
      <c r="N328" s="18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149</v>
      </c>
      <c r="AU328" s="17" t="s">
        <v>83</v>
      </c>
    </row>
    <row r="329" spans="1:65" s="13" customFormat="1" ht="10">
      <c r="B329" s="188"/>
      <c r="C329" s="189"/>
      <c r="D329" s="181" t="s">
        <v>151</v>
      </c>
      <c r="E329" s="190" t="s">
        <v>20</v>
      </c>
      <c r="F329" s="191" t="s">
        <v>494</v>
      </c>
      <c r="G329" s="189"/>
      <c r="H329" s="192">
        <v>4</v>
      </c>
      <c r="I329" s="193"/>
      <c r="J329" s="189"/>
      <c r="K329" s="189"/>
      <c r="L329" s="194"/>
      <c r="M329" s="195"/>
      <c r="N329" s="196"/>
      <c r="O329" s="196"/>
      <c r="P329" s="196"/>
      <c r="Q329" s="196"/>
      <c r="R329" s="196"/>
      <c r="S329" s="196"/>
      <c r="T329" s="197"/>
      <c r="AT329" s="198" t="s">
        <v>151</v>
      </c>
      <c r="AU329" s="198" t="s">
        <v>83</v>
      </c>
      <c r="AV329" s="13" t="s">
        <v>83</v>
      </c>
      <c r="AW329" s="13" t="s">
        <v>34</v>
      </c>
      <c r="AX329" s="13" t="s">
        <v>74</v>
      </c>
      <c r="AY329" s="198" t="s">
        <v>134</v>
      </c>
    </row>
    <row r="330" spans="1:65" s="13" customFormat="1" ht="10">
      <c r="B330" s="188"/>
      <c r="C330" s="189"/>
      <c r="D330" s="181" t="s">
        <v>151</v>
      </c>
      <c r="E330" s="190" t="s">
        <v>20</v>
      </c>
      <c r="F330" s="191" t="s">
        <v>495</v>
      </c>
      <c r="G330" s="189"/>
      <c r="H330" s="192">
        <v>3.5</v>
      </c>
      <c r="I330" s="193"/>
      <c r="J330" s="189"/>
      <c r="K330" s="189"/>
      <c r="L330" s="194"/>
      <c r="M330" s="195"/>
      <c r="N330" s="196"/>
      <c r="O330" s="196"/>
      <c r="P330" s="196"/>
      <c r="Q330" s="196"/>
      <c r="R330" s="196"/>
      <c r="S330" s="196"/>
      <c r="T330" s="197"/>
      <c r="AT330" s="198" t="s">
        <v>151</v>
      </c>
      <c r="AU330" s="198" t="s">
        <v>83</v>
      </c>
      <c r="AV330" s="13" t="s">
        <v>83</v>
      </c>
      <c r="AW330" s="13" t="s">
        <v>34</v>
      </c>
      <c r="AX330" s="13" t="s">
        <v>74</v>
      </c>
      <c r="AY330" s="198" t="s">
        <v>134</v>
      </c>
    </row>
    <row r="331" spans="1:65" s="14" customFormat="1" ht="10">
      <c r="B331" s="199"/>
      <c r="C331" s="200"/>
      <c r="D331" s="181" t="s">
        <v>151</v>
      </c>
      <c r="E331" s="201" t="s">
        <v>20</v>
      </c>
      <c r="F331" s="202" t="s">
        <v>154</v>
      </c>
      <c r="G331" s="200"/>
      <c r="H331" s="203">
        <v>7.5</v>
      </c>
      <c r="I331" s="204"/>
      <c r="J331" s="200"/>
      <c r="K331" s="200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151</v>
      </c>
      <c r="AU331" s="209" t="s">
        <v>83</v>
      </c>
      <c r="AV331" s="14" t="s">
        <v>139</v>
      </c>
      <c r="AW331" s="14" t="s">
        <v>34</v>
      </c>
      <c r="AX331" s="14" t="s">
        <v>8</v>
      </c>
      <c r="AY331" s="209" t="s">
        <v>134</v>
      </c>
    </row>
    <row r="332" spans="1:65" s="2" customFormat="1" ht="16.5" customHeight="1">
      <c r="A332" s="34"/>
      <c r="B332" s="35"/>
      <c r="C332" s="169" t="s">
        <v>496</v>
      </c>
      <c r="D332" s="169" t="s">
        <v>136</v>
      </c>
      <c r="E332" s="170" t="s">
        <v>497</v>
      </c>
      <c r="F332" s="171" t="s">
        <v>498</v>
      </c>
      <c r="G332" s="172" t="s">
        <v>145</v>
      </c>
      <c r="H332" s="173">
        <v>3.44</v>
      </c>
      <c r="I332" s="174"/>
      <c r="J332" s="173">
        <f>ROUND(I332*H332,0)</f>
        <v>0</v>
      </c>
      <c r="K332" s="171" t="s">
        <v>146</v>
      </c>
      <c r="L332" s="39"/>
      <c r="M332" s="175" t="s">
        <v>20</v>
      </c>
      <c r="N332" s="176" t="s">
        <v>45</v>
      </c>
      <c r="O332" s="64"/>
      <c r="P332" s="177">
        <f>O332*H332</f>
        <v>0</v>
      </c>
      <c r="Q332" s="177">
        <v>0</v>
      </c>
      <c r="R332" s="177">
        <f>Q332*H332</f>
        <v>0</v>
      </c>
      <c r="S332" s="177">
        <v>1.95</v>
      </c>
      <c r="T332" s="178">
        <f>S332*H332</f>
        <v>6.7080000000000002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79" t="s">
        <v>139</v>
      </c>
      <c r="AT332" s="179" t="s">
        <v>136</v>
      </c>
      <c r="AU332" s="179" t="s">
        <v>83</v>
      </c>
      <c r="AY332" s="17" t="s">
        <v>134</v>
      </c>
      <c r="BE332" s="180">
        <f>IF(N332="základní",J332,0)</f>
        <v>0</v>
      </c>
      <c r="BF332" s="180">
        <f>IF(N332="snížená",J332,0)</f>
        <v>0</v>
      </c>
      <c r="BG332" s="180">
        <f>IF(N332="zákl. přenesená",J332,0)</f>
        <v>0</v>
      </c>
      <c r="BH332" s="180">
        <f>IF(N332="sníž. přenesená",J332,0)</f>
        <v>0</v>
      </c>
      <c r="BI332" s="180">
        <f>IF(N332="nulová",J332,0)</f>
        <v>0</v>
      </c>
      <c r="BJ332" s="17" t="s">
        <v>8</v>
      </c>
      <c r="BK332" s="180">
        <f>ROUND(I332*H332,0)</f>
        <v>0</v>
      </c>
      <c r="BL332" s="17" t="s">
        <v>139</v>
      </c>
      <c r="BM332" s="179" t="s">
        <v>499</v>
      </c>
    </row>
    <row r="333" spans="1:65" s="2" customFormat="1" ht="10">
      <c r="A333" s="34"/>
      <c r="B333" s="35"/>
      <c r="C333" s="36"/>
      <c r="D333" s="181" t="s">
        <v>141</v>
      </c>
      <c r="E333" s="36"/>
      <c r="F333" s="182" t="s">
        <v>500</v>
      </c>
      <c r="G333" s="36"/>
      <c r="H333" s="36"/>
      <c r="I333" s="183"/>
      <c r="J333" s="36"/>
      <c r="K333" s="36"/>
      <c r="L333" s="39"/>
      <c r="M333" s="184"/>
      <c r="N333" s="185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141</v>
      </c>
      <c r="AU333" s="17" t="s">
        <v>83</v>
      </c>
    </row>
    <row r="334" spans="1:65" s="2" customFormat="1" ht="10">
      <c r="A334" s="34"/>
      <c r="B334" s="35"/>
      <c r="C334" s="36"/>
      <c r="D334" s="186" t="s">
        <v>149</v>
      </c>
      <c r="E334" s="36"/>
      <c r="F334" s="187" t="s">
        <v>501</v>
      </c>
      <c r="G334" s="36"/>
      <c r="H334" s="36"/>
      <c r="I334" s="183"/>
      <c r="J334" s="36"/>
      <c r="K334" s="36"/>
      <c r="L334" s="39"/>
      <c r="M334" s="184"/>
      <c r="N334" s="185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149</v>
      </c>
      <c r="AU334" s="17" t="s">
        <v>83</v>
      </c>
    </row>
    <row r="335" spans="1:65" s="13" customFormat="1" ht="10">
      <c r="B335" s="188"/>
      <c r="C335" s="189"/>
      <c r="D335" s="181" t="s">
        <v>151</v>
      </c>
      <c r="E335" s="190" t="s">
        <v>20</v>
      </c>
      <c r="F335" s="191" t="s">
        <v>502</v>
      </c>
      <c r="G335" s="189"/>
      <c r="H335" s="192">
        <v>1.72</v>
      </c>
      <c r="I335" s="193"/>
      <c r="J335" s="189"/>
      <c r="K335" s="189"/>
      <c r="L335" s="194"/>
      <c r="M335" s="195"/>
      <c r="N335" s="196"/>
      <c r="O335" s="196"/>
      <c r="P335" s="196"/>
      <c r="Q335" s="196"/>
      <c r="R335" s="196"/>
      <c r="S335" s="196"/>
      <c r="T335" s="197"/>
      <c r="AT335" s="198" t="s">
        <v>151</v>
      </c>
      <c r="AU335" s="198" t="s">
        <v>83</v>
      </c>
      <c r="AV335" s="13" t="s">
        <v>83</v>
      </c>
      <c r="AW335" s="13" t="s">
        <v>34</v>
      </c>
      <c r="AX335" s="13" t="s">
        <v>74</v>
      </c>
      <c r="AY335" s="198" t="s">
        <v>134</v>
      </c>
    </row>
    <row r="336" spans="1:65" s="13" customFormat="1" ht="10">
      <c r="B336" s="188"/>
      <c r="C336" s="189"/>
      <c r="D336" s="181" t="s">
        <v>151</v>
      </c>
      <c r="E336" s="190" t="s">
        <v>20</v>
      </c>
      <c r="F336" s="191" t="s">
        <v>503</v>
      </c>
      <c r="G336" s="189"/>
      <c r="H336" s="192">
        <v>1.72</v>
      </c>
      <c r="I336" s="193"/>
      <c r="J336" s="189"/>
      <c r="K336" s="189"/>
      <c r="L336" s="194"/>
      <c r="M336" s="195"/>
      <c r="N336" s="196"/>
      <c r="O336" s="196"/>
      <c r="P336" s="196"/>
      <c r="Q336" s="196"/>
      <c r="R336" s="196"/>
      <c r="S336" s="196"/>
      <c r="T336" s="197"/>
      <c r="AT336" s="198" t="s">
        <v>151</v>
      </c>
      <c r="AU336" s="198" t="s">
        <v>83</v>
      </c>
      <c r="AV336" s="13" t="s">
        <v>83</v>
      </c>
      <c r="AW336" s="13" t="s">
        <v>34</v>
      </c>
      <c r="AX336" s="13" t="s">
        <v>74</v>
      </c>
      <c r="AY336" s="198" t="s">
        <v>134</v>
      </c>
    </row>
    <row r="337" spans="1:65" s="14" customFormat="1" ht="10">
      <c r="B337" s="199"/>
      <c r="C337" s="200"/>
      <c r="D337" s="181" t="s">
        <v>151</v>
      </c>
      <c r="E337" s="201" t="s">
        <v>20</v>
      </c>
      <c r="F337" s="202" t="s">
        <v>154</v>
      </c>
      <c r="G337" s="200"/>
      <c r="H337" s="203">
        <v>3.44</v>
      </c>
      <c r="I337" s="204"/>
      <c r="J337" s="200"/>
      <c r="K337" s="200"/>
      <c r="L337" s="205"/>
      <c r="M337" s="206"/>
      <c r="N337" s="207"/>
      <c r="O337" s="207"/>
      <c r="P337" s="207"/>
      <c r="Q337" s="207"/>
      <c r="R337" s="207"/>
      <c r="S337" s="207"/>
      <c r="T337" s="208"/>
      <c r="AT337" s="209" t="s">
        <v>151</v>
      </c>
      <c r="AU337" s="209" t="s">
        <v>83</v>
      </c>
      <c r="AV337" s="14" t="s">
        <v>139</v>
      </c>
      <c r="AW337" s="14" t="s">
        <v>34</v>
      </c>
      <c r="AX337" s="14" t="s">
        <v>8</v>
      </c>
      <c r="AY337" s="209" t="s">
        <v>134</v>
      </c>
    </row>
    <row r="338" spans="1:65" s="2" customFormat="1" ht="16.5" customHeight="1">
      <c r="A338" s="34"/>
      <c r="B338" s="35"/>
      <c r="C338" s="169" t="s">
        <v>504</v>
      </c>
      <c r="D338" s="169" t="s">
        <v>136</v>
      </c>
      <c r="E338" s="170" t="s">
        <v>505</v>
      </c>
      <c r="F338" s="171" t="s">
        <v>506</v>
      </c>
      <c r="G338" s="172" t="s">
        <v>187</v>
      </c>
      <c r="H338" s="173">
        <v>8.58</v>
      </c>
      <c r="I338" s="174"/>
      <c r="J338" s="173">
        <f>ROUND(I338*H338,0)</f>
        <v>0</v>
      </c>
      <c r="K338" s="171" t="s">
        <v>146</v>
      </c>
      <c r="L338" s="39"/>
      <c r="M338" s="175" t="s">
        <v>20</v>
      </c>
      <c r="N338" s="176" t="s">
        <v>45</v>
      </c>
      <c r="O338" s="64"/>
      <c r="P338" s="177">
        <f>O338*H338</f>
        <v>0</v>
      </c>
      <c r="Q338" s="177">
        <v>0</v>
      </c>
      <c r="R338" s="177">
        <f>Q338*H338</f>
        <v>0</v>
      </c>
      <c r="S338" s="177">
        <v>5.8999999999999997E-2</v>
      </c>
      <c r="T338" s="178">
        <f>S338*H338</f>
        <v>0.50622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79" t="s">
        <v>139</v>
      </c>
      <c r="AT338" s="179" t="s">
        <v>136</v>
      </c>
      <c r="AU338" s="179" t="s">
        <v>83</v>
      </c>
      <c r="AY338" s="17" t="s">
        <v>134</v>
      </c>
      <c r="BE338" s="180">
        <f>IF(N338="základní",J338,0)</f>
        <v>0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17" t="s">
        <v>8</v>
      </c>
      <c r="BK338" s="180">
        <f>ROUND(I338*H338,0)</f>
        <v>0</v>
      </c>
      <c r="BL338" s="17" t="s">
        <v>139</v>
      </c>
      <c r="BM338" s="179" t="s">
        <v>507</v>
      </c>
    </row>
    <row r="339" spans="1:65" s="2" customFormat="1" ht="18">
      <c r="A339" s="34"/>
      <c r="B339" s="35"/>
      <c r="C339" s="36"/>
      <c r="D339" s="181" t="s">
        <v>141</v>
      </c>
      <c r="E339" s="36"/>
      <c r="F339" s="182" t="s">
        <v>508</v>
      </c>
      <c r="G339" s="36"/>
      <c r="H339" s="36"/>
      <c r="I339" s="183"/>
      <c r="J339" s="36"/>
      <c r="K339" s="36"/>
      <c r="L339" s="39"/>
      <c r="M339" s="184"/>
      <c r="N339" s="18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141</v>
      </c>
      <c r="AU339" s="17" t="s">
        <v>83</v>
      </c>
    </row>
    <row r="340" spans="1:65" s="2" customFormat="1" ht="10">
      <c r="A340" s="34"/>
      <c r="B340" s="35"/>
      <c r="C340" s="36"/>
      <c r="D340" s="186" t="s">
        <v>149</v>
      </c>
      <c r="E340" s="36"/>
      <c r="F340" s="187" t="s">
        <v>509</v>
      </c>
      <c r="G340" s="36"/>
      <c r="H340" s="36"/>
      <c r="I340" s="183"/>
      <c r="J340" s="36"/>
      <c r="K340" s="36"/>
      <c r="L340" s="39"/>
      <c r="M340" s="184"/>
      <c r="N340" s="185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149</v>
      </c>
      <c r="AU340" s="17" t="s">
        <v>83</v>
      </c>
    </row>
    <row r="341" spans="1:65" s="13" customFormat="1" ht="10">
      <c r="B341" s="188"/>
      <c r="C341" s="189"/>
      <c r="D341" s="181" t="s">
        <v>151</v>
      </c>
      <c r="E341" s="190" t="s">
        <v>20</v>
      </c>
      <c r="F341" s="191" t="s">
        <v>510</v>
      </c>
      <c r="G341" s="189"/>
      <c r="H341" s="192">
        <v>8.58</v>
      </c>
      <c r="I341" s="193"/>
      <c r="J341" s="189"/>
      <c r="K341" s="189"/>
      <c r="L341" s="194"/>
      <c r="M341" s="195"/>
      <c r="N341" s="196"/>
      <c r="O341" s="196"/>
      <c r="P341" s="196"/>
      <c r="Q341" s="196"/>
      <c r="R341" s="196"/>
      <c r="S341" s="196"/>
      <c r="T341" s="197"/>
      <c r="AT341" s="198" t="s">
        <v>151</v>
      </c>
      <c r="AU341" s="198" t="s">
        <v>83</v>
      </c>
      <c r="AV341" s="13" t="s">
        <v>83</v>
      </c>
      <c r="AW341" s="13" t="s">
        <v>34</v>
      </c>
      <c r="AX341" s="13" t="s">
        <v>8</v>
      </c>
      <c r="AY341" s="198" t="s">
        <v>134</v>
      </c>
    </row>
    <row r="342" spans="1:65" s="2" customFormat="1" ht="16.5" customHeight="1">
      <c r="A342" s="34"/>
      <c r="B342" s="35"/>
      <c r="C342" s="169" t="s">
        <v>511</v>
      </c>
      <c r="D342" s="169" t="s">
        <v>136</v>
      </c>
      <c r="E342" s="170" t="s">
        <v>512</v>
      </c>
      <c r="F342" s="171" t="s">
        <v>513</v>
      </c>
      <c r="G342" s="172" t="s">
        <v>187</v>
      </c>
      <c r="H342" s="173">
        <v>9.9</v>
      </c>
      <c r="I342" s="174"/>
      <c r="J342" s="173">
        <f>ROUND(I342*H342,0)</f>
        <v>0</v>
      </c>
      <c r="K342" s="171" t="s">
        <v>146</v>
      </c>
      <c r="L342" s="39"/>
      <c r="M342" s="175" t="s">
        <v>20</v>
      </c>
      <c r="N342" s="176" t="s">
        <v>45</v>
      </c>
      <c r="O342" s="64"/>
      <c r="P342" s="177">
        <f>O342*H342</f>
        <v>0</v>
      </c>
      <c r="Q342" s="177">
        <v>0</v>
      </c>
      <c r="R342" s="177">
        <f>Q342*H342</f>
        <v>0</v>
      </c>
      <c r="S342" s="177">
        <v>0.75</v>
      </c>
      <c r="T342" s="178">
        <f>S342*H342</f>
        <v>7.4250000000000007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79" t="s">
        <v>139</v>
      </c>
      <c r="AT342" s="179" t="s">
        <v>136</v>
      </c>
      <c r="AU342" s="179" t="s">
        <v>83</v>
      </c>
      <c r="AY342" s="17" t="s">
        <v>134</v>
      </c>
      <c r="BE342" s="180">
        <f>IF(N342="základní",J342,0)</f>
        <v>0</v>
      </c>
      <c r="BF342" s="180">
        <f>IF(N342="snížená",J342,0)</f>
        <v>0</v>
      </c>
      <c r="BG342" s="180">
        <f>IF(N342="zákl. přenesená",J342,0)</f>
        <v>0</v>
      </c>
      <c r="BH342" s="180">
        <f>IF(N342="sníž. přenesená",J342,0)</f>
        <v>0</v>
      </c>
      <c r="BI342" s="180">
        <f>IF(N342="nulová",J342,0)</f>
        <v>0</v>
      </c>
      <c r="BJ342" s="17" t="s">
        <v>8</v>
      </c>
      <c r="BK342" s="180">
        <f>ROUND(I342*H342,0)</f>
        <v>0</v>
      </c>
      <c r="BL342" s="17" t="s">
        <v>139</v>
      </c>
      <c r="BM342" s="179" t="s">
        <v>514</v>
      </c>
    </row>
    <row r="343" spans="1:65" s="2" customFormat="1" ht="10">
      <c r="A343" s="34"/>
      <c r="B343" s="35"/>
      <c r="C343" s="36"/>
      <c r="D343" s="181" t="s">
        <v>141</v>
      </c>
      <c r="E343" s="36"/>
      <c r="F343" s="182" t="s">
        <v>515</v>
      </c>
      <c r="G343" s="36"/>
      <c r="H343" s="36"/>
      <c r="I343" s="183"/>
      <c r="J343" s="36"/>
      <c r="K343" s="36"/>
      <c r="L343" s="39"/>
      <c r="M343" s="184"/>
      <c r="N343" s="185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141</v>
      </c>
      <c r="AU343" s="17" t="s">
        <v>83</v>
      </c>
    </row>
    <row r="344" spans="1:65" s="2" customFormat="1" ht="10">
      <c r="A344" s="34"/>
      <c r="B344" s="35"/>
      <c r="C344" s="36"/>
      <c r="D344" s="186" t="s">
        <v>149</v>
      </c>
      <c r="E344" s="36"/>
      <c r="F344" s="187" t="s">
        <v>516</v>
      </c>
      <c r="G344" s="36"/>
      <c r="H344" s="36"/>
      <c r="I344" s="183"/>
      <c r="J344" s="36"/>
      <c r="K344" s="36"/>
      <c r="L344" s="39"/>
      <c r="M344" s="184"/>
      <c r="N344" s="185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149</v>
      </c>
      <c r="AU344" s="17" t="s">
        <v>83</v>
      </c>
    </row>
    <row r="345" spans="1:65" s="13" customFormat="1" ht="10">
      <c r="B345" s="188"/>
      <c r="C345" s="189"/>
      <c r="D345" s="181" t="s">
        <v>151</v>
      </c>
      <c r="E345" s="190" t="s">
        <v>20</v>
      </c>
      <c r="F345" s="191" t="s">
        <v>517</v>
      </c>
      <c r="G345" s="189"/>
      <c r="H345" s="192">
        <v>9.9</v>
      </c>
      <c r="I345" s="193"/>
      <c r="J345" s="189"/>
      <c r="K345" s="189"/>
      <c r="L345" s="194"/>
      <c r="M345" s="195"/>
      <c r="N345" s="196"/>
      <c r="O345" s="196"/>
      <c r="P345" s="196"/>
      <c r="Q345" s="196"/>
      <c r="R345" s="196"/>
      <c r="S345" s="196"/>
      <c r="T345" s="197"/>
      <c r="AT345" s="198" t="s">
        <v>151</v>
      </c>
      <c r="AU345" s="198" t="s">
        <v>83</v>
      </c>
      <c r="AV345" s="13" t="s">
        <v>83</v>
      </c>
      <c r="AW345" s="13" t="s">
        <v>34</v>
      </c>
      <c r="AX345" s="13" t="s">
        <v>8</v>
      </c>
      <c r="AY345" s="198" t="s">
        <v>134</v>
      </c>
    </row>
    <row r="346" spans="1:65" s="2" customFormat="1" ht="16.5" customHeight="1">
      <c r="A346" s="34"/>
      <c r="B346" s="35"/>
      <c r="C346" s="169" t="s">
        <v>518</v>
      </c>
      <c r="D346" s="169" t="s">
        <v>136</v>
      </c>
      <c r="E346" s="170" t="s">
        <v>519</v>
      </c>
      <c r="F346" s="171" t="s">
        <v>520</v>
      </c>
      <c r="G346" s="172" t="s">
        <v>145</v>
      </c>
      <c r="H346" s="173">
        <v>3.44</v>
      </c>
      <c r="I346" s="174"/>
      <c r="J346" s="173">
        <f>ROUND(I346*H346,0)</f>
        <v>0</v>
      </c>
      <c r="K346" s="171" t="s">
        <v>146</v>
      </c>
      <c r="L346" s="39"/>
      <c r="M346" s="175" t="s">
        <v>20</v>
      </c>
      <c r="N346" s="176" t="s">
        <v>45</v>
      </c>
      <c r="O346" s="64"/>
      <c r="P346" s="177">
        <f>O346*H346</f>
        <v>0</v>
      </c>
      <c r="Q346" s="177">
        <v>0</v>
      </c>
      <c r="R346" s="177">
        <f>Q346*H346</f>
        <v>0</v>
      </c>
      <c r="S346" s="177">
        <v>1.95</v>
      </c>
      <c r="T346" s="178">
        <f>S346*H346</f>
        <v>6.7080000000000002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9" t="s">
        <v>139</v>
      </c>
      <c r="AT346" s="179" t="s">
        <v>136</v>
      </c>
      <c r="AU346" s="179" t="s">
        <v>83</v>
      </c>
      <c r="AY346" s="17" t="s">
        <v>134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17" t="s">
        <v>8</v>
      </c>
      <c r="BK346" s="180">
        <f>ROUND(I346*H346,0)</f>
        <v>0</v>
      </c>
      <c r="BL346" s="17" t="s">
        <v>139</v>
      </c>
      <c r="BM346" s="179" t="s">
        <v>521</v>
      </c>
    </row>
    <row r="347" spans="1:65" s="2" customFormat="1" ht="18">
      <c r="A347" s="34"/>
      <c r="B347" s="35"/>
      <c r="C347" s="36"/>
      <c r="D347" s="181" t="s">
        <v>141</v>
      </c>
      <c r="E347" s="36"/>
      <c r="F347" s="182" t="s">
        <v>522</v>
      </c>
      <c r="G347" s="36"/>
      <c r="H347" s="36"/>
      <c r="I347" s="183"/>
      <c r="J347" s="36"/>
      <c r="K347" s="36"/>
      <c r="L347" s="39"/>
      <c r="M347" s="184"/>
      <c r="N347" s="185"/>
      <c r="O347" s="64"/>
      <c r="P347" s="64"/>
      <c r="Q347" s="64"/>
      <c r="R347" s="64"/>
      <c r="S347" s="64"/>
      <c r="T347" s="65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141</v>
      </c>
      <c r="AU347" s="17" t="s">
        <v>83</v>
      </c>
    </row>
    <row r="348" spans="1:65" s="2" customFormat="1" ht="10">
      <c r="A348" s="34"/>
      <c r="B348" s="35"/>
      <c r="C348" s="36"/>
      <c r="D348" s="186" t="s">
        <v>149</v>
      </c>
      <c r="E348" s="36"/>
      <c r="F348" s="187" t="s">
        <v>523</v>
      </c>
      <c r="G348" s="36"/>
      <c r="H348" s="36"/>
      <c r="I348" s="183"/>
      <c r="J348" s="36"/>
      <c r="K348" s="36"/>
      <c r="L348" s="39"/>
      <c r="M348" s="184"/>
      <c r="N348" s="185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149</v>
      </c>
      <c r="AU348" s="17" t="s">
        <v>83</v>
      </c>
    </row>
    <row r="349" spans="1:65" s="13" customFormat="1" ht="10">
      <c r="B349" s="188"/>
      <c r="C349" s="189"/>
      <c r="D349" s="181" t="s">
        <v>151</v>
      </c>
      <c r="E349" s="190" t="s">
        <v>20</v>
      </c>
      <c r="F349" s="191" t="s">
        <v>524</v>
      </c>
      <c r="G349" s="189"/>
      <c r="H349" s="192">
        <v>1.72</v>
      </c>
      <c r="I349" s="193"/>
      <c r="J349" s="189"/>
      <c r="K349" s="189"/>
      <c r="L349" s="194"/>
      <c r="M349" s="195"/>
      <c r="N349" s="196"/>
      <c r="O349" s="196"/>
      <c r="P349" s="196"/>
      <c r="Q349" s="196"/>
      <c r="R349" s="196"/>
      <c r="S349" s="196"/>
      <c r="T349" s="197"/>
      <c r="AT349" s="198" t="s">
        <v>151</v>
      </c>
      <c r="AU349" s="198" t="s">
        <v>83</v>
      </c>
      <c r="AV349" s="13" t="s">
        <v>83</v>
      </c>
      <c r="AW349" s="13" t="s">
        <v>34</v>
      </c>
      <c r="AX349" s="13" t="s">
        <v>74</v>
      </c>
      <c r="AY349" s="198" t="s">
        <v>134</v>
      </c>
    </row>
    <row r="350" spans="1:65" s="13" customFormat="1" ht="10">
      <c r="B350" s="188"/>
      <c r="C350" s="189"/>
      <c r="D350" s="181" t="s">
        <v>151</v>
      </c>
      <c r="E350" s="190" t="s">
        <v>20</v>
      </c>
      <c r="F350" s="191" t="s">
        <v>525</v>
      </c>
      <c r="G350" s="189"/>
      <c r="H350" s="192">
        <v>1.72</v>
      </c>
      <c r="I350" s="193"/>
      <c r="J350" s="189"/>
      <c r="K350" s="189"/>
      <c r="L350" s="194"/>
      <c r="M350" s="195"/>
      <c r="N350" s="196"/>
      <c r="O350" s="196"/>
      <c r="P350" s="196"/>
      <c r="Q350" s="196"/>
      <c r="R350" s="196"/>
      <c r="S350" s="196"/>
      <c r="T350" s="197"/>
      <c r="AT350" s="198" t="s">
        <v>151</v>
      </c>
      <c r="AU350" s="198" t="s">
        <v>83</v>
      </c>
      <c r="AV350" s="13" t="s">
        <v>83</v>
      </c>
      <c r="AW350" s="13" t="s">
        <v>34</v>
      </c>
      <c r="AX350" s="13" t="s">
        <v>74</v>
      </c>
      <c r="AY350" s="198" t="s">
        <v>134</v>
      </c>
    </row>
    <row r="351" spans="1:65" s="14" customFormat="1" ht="10">
      <c r="B351" s="199"/>
      <c r="C351" s="200"/>
      <c r="D351" s="181" t="s">
        <v>151</v>
      </c>
      <c r="E351" s="201" t="s">
        <v>20</v>
      </c>
      <c r="F351" s="202" t="s">
        <v>154</v>
      </c>
      <c r="G351" s="200"/>
      <c r="H351" s="203">
        <v>3.44</v>
      </c>
      <c r="I351" s="204"/>
      <c r="J351" s="200"/>
      <c r="K351" s="200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151</v>
      </c>
      <c r="AU351" s="209" t="s">
        <v>83</v>
      </c>
      <c r="AV351" s="14" t="s">
        <v>139</v>
      </c>
      <c r="AW351" s="14" t="s">
        <v>34</v>
      </c>
      <c r="AX351" s="14" t="s">
        <v>8</v>
      </c>
      <c r="AY351" s="209" t="s">
        <v>134</v>
      </c>
    </row>
    <row r="352" spans="1:65" s="2" customFormat="1" ht="16.5" customHeight="1">
      <c r="A352" s="34"/>
      <c r="B352" s="35"/>
      <c r="C352" s="169" t="s">
        <v>526</v>
      </c>
      <c r="D352" s="169" t="s">
        <v>136</v>
      </c>
      <c r="E352" s="170" t="s">
        <v>527</v>
      </c>
      <c r="F352" s="171" t="s">
        <v>528</v>
      </c>
      <c r="G352" s="172" t="s">
        <v>338</v>
      </c>
      <c r="H352" s="173">
        <v>6.6</v>
      </c>
      <c r="I352" s="174"/>
      <c r="J352" s="173">
        <f>ROUND(I352*H352,0)</f>
        <v>0</v>
      </c>
      <c r="K352" s="171" t="s">
        <v>146</v>
      </c>
      <c r="L352" s="39"/>
      <c r="M352" s="175" t="s">
        <v>20</v>
      </c>
      <c r="N352" s="176" t="s">
        <v>45</v>
      </c>
      <c r="O352" s="64"/>
      <c r="P352" s="177">
        <f>O352*H352</f>
        <v>0</v>
      </c>
      <c r="Q352" s="177">
        <v>3.1E-4</v>
      </c>
      <c r="R352" s="177">
        <f>Q352*H352</f>
        <v>2.0460000000000001E-3</v>
      </c>
      <c r="S352" s="177">
        <v>0</v>
      </c>
      <c r="T352" s="17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79" t="s">
        <v>139</v>
      </c>
      <c r="AT352" s="179" t="s">
        <v>136</v>
      </c>
      <c r="AU352" s="179" t="s">
        <v>83</v>
      </c>
      <c r="AY352" s="17" t="s">
        <v>134</v>
      </c>
      <c r="BE352" s="180">
        <f>IF(N352="základní",J352,0)</f>
        <v>0</v>
      </c>
      <c r="BF352" s="180">
        <f>IF(N352="snížená",J352,0)</f>
        <v>0</v>
      </c>
      <c r="BG352" s="180">
        <f>IF(N352="zákl. přenesená",J352,0)</f>
        <v>0</v>
      </c>
      <c r="BH352" s="180">
        <f>IF(N352="sníž. přenesená",J352,0)</f>
        <v>0</v>
      </c>
      <c r="BI352" s="180">
        <f>IF(N352="nulová",J352,0)</f>
        <v>0</v>
      </c>
      <c r="BJ352" s="17" t="s">
        <v>8</v>
      </c>
      <c r="BK352" s="180">
        <f>ROUND(I352*H352,0)</f>
        <v>0</v>
      </c>
      <c r="BL352" s="17" t="s">
        <v>139</v>
      </c>
      <c r="BM352" s="179" t="s">
        <v>529</v>
      </c>
    </row>
    <row r="353" spans="1:65" s="2" customFormat="1" ht="10">
      <c r="A353" s="34"/>
      <c r="B353" s="35"/>
      <c r="C353" s="36"/>
      <c r="D353" s="181" t="s">
        <v>141</v>
      </c>
      <c r="E353" s="36"/>
      <c r="F353" s="182" t="s">
        <v>530</v>
      </c>
      <c r="G353" s="36"/>
      <c r="H353" s="36"/>
      <c r="I353" s="183"/>
      <c r="J353" s="36"/>
      <c r="K353" s="36"/>
      <c r="L353" s="39"/>
      <c r="M353" s="184"/>
      <c r="N353" s="185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141</v>
      </c>
      <c r="AU353" s="17" t="s">
        <v>83</v>
      </c>
    </row>
    <row r="354" spans="1:65" s="2" customFormat="1" ht="10">
      <c r="A354" s="34"/>
      <c r="B354" s="35"/>
      <c r="C354" s="36"/>
      <c r="D354" s="186" t="s">
        <v>149</v>
      </c>
      <c r="E354" s="36"/>
      <c r="F354" s="187" t="s">
        <v>531</v>
      </c>
      <c r="G354" s="36"/>
      <c r="H354" s="36"/>
      <c r="I354" s="183"/>
      <c r="J354" s="36"/>
      <c r="K354" s="36"/>
      <c r="L354" s="39"/>
      <c r="M354" s="184"/>
      <c r="N354" s="185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149</v>
      </c>
      <c r="AU354" s="17" t="s">
        <v>83</v>
      </c>
    </row>
    <row r="355" spans="1:65" s="13" customFormat="1" ht="10">
      <c r="B355" s="188"/>
      <c r="C355" s="189"/>
      <c r="D355" s="181" t="s">
        <v>151</v>
      </c>
      <c r="E355" s="190" t="s">
        <v>20</v>
      </c>
      <c r="F355" s="191" t="s">
        <v>532</v>
      </c>
      <c r="G355" s="189"/>
      <c r="H355" s="192">
        <v>6.6</v>
      </c>
      <c r="I355" s="193"/>
      <c r="J355" s="189"/>
      <c r="K355" s="189"/>
      <c r="L355" s="194"/>
      <c r="M355" s="195"/>
      <c r="N355" s="196"/>
      <c r="O355" s="196"/>
      <c r="P355" s="196"/>
      <c r="Q355" s="196"/>
      <c r="R355" s="196"/>
      <c r="S355" s="196"/>
      <c r="T355" s="197"/>
      <c r="AT355" s="198" t="s">
        <v>151</v>
      </c>
      <c r="AU355" s="198" t="s">
        <v>83</v>
      </c>
      <c r="AV355" s="13" t="s">
        <v>83</v>
      </c>
      <c r="AW355" s="13" t="s">
        <v>34</v>
      </c>
      <c r="AX355" s="13" t="s">
        <v>8</v>
      </c>
      <c r="AY355" s="198" t="s">
        <v>134</v>
      </c>
    </row>
    <row r="356" spans="1:65" s="2" customFormat="1" ht="16.5" customHeight="1">
      <c r="A356" s="34"/>
      <c r="B356" s="35"/>
      <c r="C356" s="169" t="s">
        <v>533</v>
      </c>
      <c r="D356" s="169" t="s">
        <v>136</v>
      </c>
      <c r="E356" s="170" t="s">
        <v>534</v>
      </c>
      <c r="F356" s="171" t="s">
        <v>535</v>
      </c>
      <c r="G356" s="172" t="s">
        <v>187</v>
      </c>
      <c r="H356" s="173">
        <v>17.5</v>
      </c>
      <c r="I356" s="174"/>
      <c r="J356" s="173">
        <f>ROUND(I356*H356,0)</f>
        <v>0</v>
      </c>
      <c r="K356" s="171" t="s">
        <v>146</v>
      </c>
      <c r="L356" s="39"/>
      <c r="M356" s="175" t="s">
        <v>20</v>
      </c>
      <c r="N356" s="176" t="s">
        <v>45</v>
      </c>
      <c r="O356" s="64"/>
      <c r="P356" s="177">
        <f>O356*H356</f>
        <v>0</v>
      </c>
      <c r="Q356" s="177">
        <v>0</v>
      </c>
      <c r="R356" s="177">
        <f>Q356*H356</f>
        <v>0</v>
      </c>
      <c r="S356" s="177">
        <v>6.8000000000000005E-2</v>
      </c>
      <c r="T356" s="178">
        <f>S356*H356</f>
        <v>1.1900000000000002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79" t="s">
        <v>139</v>
      </c>
      <c r="AT356" s="179" t="s">
        <v>136</v>
      </c>
      <c r="AU356" s="179" t="s">
        <v>83</v>
      </c>
      <c r="AY356" s="17" t="s">
        <v>134</v>
      </c>
      <c r="BE356" s="180">
        <f>IF(N356="základní",J356,0)</f>
        <v>0</v>
      </c>
      <c r="BF356" s="180">
        <f>IF(N356="snížená",J356,0)</f>
        <v>0</v>
      </c>
      <c r="BG356" s="180">
        <f>IF(N356="zákl. přenesená",J356,0)</f>
        <v>0</v>
      </c>
      <c r="BH356" s="180">
        <f>IF(N356="sníž. přenesená",J356,0)</f>
        <v>0</v>
      </c>
      <c r="BI356" s="180">
        <f>IF(N356="nulová",J356,0)</f>
        <v>0</v>
      </c>
      <c r="BJ356" s="17" t="s">
        <v>8</v>
      </c>
      <c r="BK356" s="180">
        <f>ROUND(I356*H356,0)</f>
        <v>0</v>
      </c>
      <c r="BL356" s="17" t="s">
        <v>139</v>
      </c>
      <c r="BM356" s="179" t="s">
        <v>536</v>
      </c>
    </row>
    <row r="357" spans="1:65" s="2" customFormat="1" ht="10">
      <c r="A357" s="34"/>
      <c r="B357" s="35"/>
      <c r="C357" s="36"/>
      <c r="D357" s="181" t="s">
        <v>141</v>
      </c>
      <c r="E357" s="36"/>
      <c r="F357" s="182" t="s">
        <v>537</v>
      </c>
      <c r="G357" s="36"/>
      <c r="H357" s="36"/>
      <c r="I357" s="183"/>
      <c r="J357" s="36"/>
      <c r="K357" s="36"/>
      <c r="L357" s="39"/>
      <c r="M357" s="184"/>
      <c r="N357" s="185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141</v>
      </c>
      <c r="AU357" s="17" t="s">
        <v>83</v>
      </c>
    </row>
    <row r="358" spans="1:65" s="2" customFormat="1" ht="10">
      <c r="A358" s="34"/>
      <c r="B358" s="35"/>
      <c r="C358" s="36"/>
      <c r="D358" s="186" t="s">
        <v>149</v>
      </c>
      <c r="E358" s="36"/>
      <c r="F358" s="187" t="s">
        <v>538</v>
      </c>
      <c r="G358" s="36"/>
      <c r="H358" s="36"/>
      <c r="I358" s="183"/>
      <c r="J358" s="36"/>
      <c r="K358" s="36"/>
      <c r="L358" s="39"/>
      <c r="M358" s="184"/>
      <c r="N358" s="185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149</v>
      </c>
      <c r="AU358" s="17" t="s">
        <v>83</v>
      </c>
    </row>
    <row r="359" spans="1:65" s="13" customFormat="1" ht="10">
      <c r="B359" s="188"/>
      <c r="C359" s="189"/>
      <c r="D359" s="181" t="s">
        <v>151</v>
      </c>
      <c r="E359" s="190" t="s">
        <v>20</v>
      </c>
      <c r="F359" s="191" t="s">
        <v>539</v>
      </c>
      <c r="G359" s="189"/>
      <c r="H359" s="192">
        <v>17.5</v>
      </c>
      <c r="I359" s="193"/>
      <c r="J359" s="189"/>
      <c r="K359" s="189"/>
      <c r="L359" s="194"/>
      <c r="M359" s="195"/>
      <c r="N359" s="196"/>
      <c r="O359" s="196"/>
      <c r="P359" s="196"/>
      <c r="Q359" s="196"/>
      <c r="R359" s="196"/>
      <c r="S359" s="196"/>
      <c r="T359" s="197"/>
      <c r="AT359" s="198" t="s">
        <v>151</v>
      </c>
      <c r="AU359" s="198" t="s">
        <v>83</v>
      </c>
      <c r="AV359" s="13" t="s">
        <v>83</v>
      </c>
      <c r="AW359" s="13" t="s">
        <v>34</v>
      </c>
      <c r="AX359" s="13" t="s">
        <v>8</v>
      </c>
      <c r="AY359" s="198" t="s">
        <v>134</v>
      </c>
    </row>
    <row r="360" spans="1:65" s="12" customFormat="1" ht="22.75" customHeight="1">
      <c r="B360" s="153"/>
      <c r="C360" s="154"/>
      <c r="D360" s="155" t="s">
        <v>73</v>
      </c>
      <c r="E360" s="167" t="s">
        <v>540</v>
      </c>
      <c r="F360" s="167" t="s">
        <v>541</v>
      </c>
      <c r="G360" s="154"/>
      <c r="H360" s="154"/>
      <c r="I360" s="157"/>
      <c r="J360" s="168">
        <f>BK360</f>
        <v>0</v>
      </c>
      <c r="K360" s="154"/>
      <c r="L360" s="159"/>
      <c r="M360" s="160"/>
      <c r="N360" s="161"/>
      <c r="O360" s="161"/>
      <c r="P360" s="162">
        <f>SUM(P361:P376)</f>
        <v>0</v>
      </c>
      <c r="Q360" s="161"/>
      <c r="R360" s="162">
        <f>SUM(R361:R376)</f>
        <v>0</v>
      </c>
      <c r="S360" s="161"/>
      <c r="T360" s="163">
        <f>SUM(T361:T376)</f>
        <v>0</v>
      </c>
      <c r="AR360" s="164" t="s">
        <v>8</v>
      </c>
      <c r="AT360" s="165" t="s">
        <v>73</v>
      </c>
      <c r="AU360" s="165" t="s">
        <v>8</v>
      </c>
      <c r="AY360" s="164" t="s">
        <v>134</v>
      </c>
      <c r="BK360" s="166">
        <f>SUM(BK361:BK376)</f>
        <v>0</v>
      </c>
    </row>
    <row r="361" spans="1:65" s="2" customFormat="1" ht="16.5" customHeight="1">
      <c r="A361" s="34"/>
      <c r="B361" s="35"/>
      <c r="C361" s="169" t="s">
        <v>542</v>
      </c>
      <c r="D361" s="169" t="s">
        <v>136</v>
      </c>
      <c r="E361" s="170" t="s">
        <v>543</v>
      </c>
      <c r="F361" s="171" t="s">
        <v>544</v>
      </c>
      <c r="G361" s="172" t="s">
        <v>170</v>
      </c>
      <c r="H361" s="173">
        <v>28.54</v>
      </c>
      <c r="I361" s="174"/>
      <c r="J361" s="173">
        <f>ROUND(I361*H361,0)</f>
        <v>0</v>
      </c>
      <c r="K361" s="171" t="s">
        <v>146</v>
      </c>
      <c r="L361" s="39"/>
      <c r="M361" s="175" t="s">
        <v>20</v>
      </c>
      <c r="N361" s="176" t="s">
        <v>45</v>
      </c>
      <c r="O361" s="64"/>
      <c r="P361" s="177">
        <f>O361*H361</f>
        <v>0</v>
      </c>
      <c r="Q361" s="177">
        <v>0</v>
      </c>
      <c r="R361" s="177">
        <f>Q361*H361</f>
        <v>0</v>
      </c>
      <c r="S361" s="177">
        <v>0</v>
      </c>
      <c r="T361" s="17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79" t="s">
        <v>139</v>
      </c>
      <c r="AT361" s="179" t="s">
        <v>136</v>
      </c>
      <c r="AU361" s="179" t="s">
        <v>83</v>
      </c>
      <c r="AY361" s="17" t="s">
        <v>134</v>
      </c>
      <c r="BE361" s="180">
        <f>IF(N361="základní",J361,0)</f>
        <v>0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17" t="s">
        <v>8</v>
      </c>
      <c r="BK361" s="180">
        <f>ROUND(I361*H361,0)</f>
        <v>0</v>
      </c>
      <c r="BL361" s="17" t="s">
        <v>139</v>
      </c>
      <c r="BM361" s="179" t="s">
        <v>545</v>
      </c>
    </row>
    <row r="362" spans="1:65" s="2" customFormat="1" ht="10">
      <c r="A362" s="34"/>
      <c r="B362" s="35"/>
      <c r="C362" s="36"/>
      <c r="D362" s="181" t="s">
        <v>141</v>
      </c>
      <c r="E362" s="36"/>
      <c r="F362" s="182" t="s">
        <v>546</v>
      </c>
      <c r="G362" s="36"/>
      <c r="H362" s="36"/>
      <c r="I362" s="183"/>
      <c r="J362" s="36"/>
      <c r="K362" s="36"/>
      <c r="L362" s="39"/>
      <c r="M362" s="184"/>
      <c r="N362" s="185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141</v>
      </c>
      <c r="AU362" s="17" t="s">
        <v>83</v>
      </c>
    </row>
    <row r="363" spans="1:65" s="2" customFormat="1" ht="10">
      <c r="A363" s="34"/>
      <c r="B363" s="35"/>
      <c r="C363" s="36"/>
      <c r="D363" s="186" t="s">
        <v>149</v>
      </c>
      <c r="E363" s="36"/>
      <c r="F363" s="187" t="s">
        <v>547</v>
      </c>
      <c r="G363" s="36"/>
      <c r="H363" s="36"/>
      <c r="I363" s="183"/>
      <c r="J363" s="36"/>
      <c r="K363" s="36"/>
      <c r="L363" s="39"/>
      <c r="M363" s="184"/>
      <c r="N363" s="185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149</v>
      </c>
      <c r="AU363" s="17" t="s">
        <v>83</v>
      </c>
    </row>
    <row r="364" spans="1:65" s="2" customFormat="1" ht="16.5" customHeight="1">
      <c r="A364" s="34"/>
      <c r="B364" s="35"/>
      <c r="C364" s="169" t="s">
        <v>548</v>
      </c>
      <c r="D364" s="169" t="s">
        <v>136</v>
      </c>
      <c r="E364" s="170" t="s">
        <v>549</v>
      </c>
      <c r="F364" s="171" t="s">
        <v>550</v>
      </c>
      <c r="G364" s="172" t="s">
        <v>170</v>
      </c>
      <c r="H364" s="173">
        <v>28.54</v>
      </c>
      <c r="I364" s="174"/>
      <c r="J364" s="173">
        <f>ROUND(I364*H364,0)</f>
        <v>0</v>
      </c>
      <c r="K364" s="171" t="s">
        <v>146</v>
      </c>
      <c r="L364" s="39"/>
      <c r="M364" s="175" t="s">
        <v>20</v>
      </c>
      <c r="N364" s="176" t="s">
        <v>45</v>
      </c>
      <c r="O364" s="64"/>
      <c r="P364" s="177">
        <f>O364*H364</f>
        <v>0</v>
      </c>
      <c r="Q364" s="177">
        <v>0</v>
      </c>
      <c r="R364" s="177">
        <f>Q364*H364</f>
        <v>0</v>
      </c>
      <c r="S364" s="177">
        <v>0</v>
      </c>
      <c r="T364" s="17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79" t="s">
        <v>139</v>
      </c>
      <c r="AT364" s="179" t="s">
        <v>136</v>
      </c>
      <c r="AU364" s="179" t="s">
        <v>83</v>
      </c>
      <c r="AY364" s="17" t="s">
        <v>134</v>
      </c>
      <c r="BE364" s="180">
        <f>IF(N364="základní",J364,0)</f>
        <v>0</v>
      </c>
      <c r="BF364" s="180">
        <f>IF(N364="snížená",J364,0)</f>
        <v>0</v>
      </c>
      <c r="BG364" s="180">
        <f>IF(N364="zákl. přenesená",J364,0)</f>
        <v>0</v>
      </c>
      <c r="BH364" s="180">
        <f>IF(N364="sníž. přenesená",J364,0)</f>
        <v>0</v>
      </c>
      <c r="BI364" s="180">
        <f>IF(N364="nulová",J364,0)</f>
        <v>0</v>
      </c>
      <c r="BJ364" s="17" t="s">
        <v>8</v>
      </c>
      <c r="BK364" s="180">
        <f>ROUND(I364*H364,0)</f>
        <v>0</v>
      </c>
      <c r="BL364" s="17" t="s">
        <v>139</v>
      </c>
      <c r="BM364" s="179" t="s">
        <v>551</v>
      </c>
    </row>
    <row r="365" spans="1:65" s="2" customFormat="1" ht="10">
      <c r="A365" s="34"/>
      <c r="B365" s="35"/>
      <c r="C365" s="36"/>
      <c r="D365" s="181" t="s">
        <v>141</v>
      </c>
      <c r="E365" s="36"/>
      <c r="F365" s="182" t="s">
        <v>552</v>
      </c>
      <c r="G365" s="36"/>
      <c r="H365" s="36"/>
      <c r="I365" s="183"/>
      <c r="J365" s="36"/>
      <c r="K365" s="36"/>
      <c r="L365" s="39"/>
      <c r="M365" s="184"/>
      <c r="N365" s="18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141</v>
      </c>
      <c r="AU365" s="17" t="s">
        <v>83</v>
      </c>
    </row>
    <row r="366" spans="1:65" s="2" customFormat="1" ht="10">
      <c r="A366" s="34"/>
      <c r="B366" s="35"/>
      <c r="C366" s="36"/>
      <c r="D366" s="186" t="s">
        <v>149</v>
      </c>
      <c r="E366" s="36"/>
      <c r="F366" s="187" t="s">
        <v>553</v>
      </c>
      <c r="G366" s="36"/>
      <c r="H366" s="36"/>
      <c r="I366" s="183"/>
      <c r="J366" s="36"/>
      <c r="K366" s="36"/>
      <c r="L366" s="39"/>
      <c r="M366" s="184"/>
      <c r="N366" s="185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149</v>
      </c>
      <c r="AU366" s="17" t="s">
        <v>83</v>
      </c>
    </row>
    <row r="367" spans="1:65" s="2" customFormat="1" ht="16.5" customHeight="1">
      <c r="A367" s="34"/>
      <c r="B367" s="35"/>
      <c r="C367" s="169" t="s">
        <v>554</v>
      </c>
      <c r="D367" s="169" t="s">
        <v>136</v>
      </c>
      <c r="E367" s="170" t="s">
        <v>555</v>
      </c>
      <c r="F367" s="171" t="s">
        <v>556</v>
      </c>
      <c r="G367" s="172" t="s">
        <v>170</v>
      </c>
      <c r="H367" s="173">
        <v>28.54</v>
      </c>
      <c r="I367" s="174"/>
      <c r="J367" s="173">
        <f>ROUND(I367*H367,0)</f>
        <v>0</v>
      </c>
      <c r="K367" s="171" t="s">
        <v>146</v>
      </c>
      <c r="L367" s="39"/>
      <c r="M367" s="175" t="s">
        <v>20</v>
      </c>
      <c r="N367" s="176" t="s">
        <v>45</v>
      </c>
      <c r="O367" s="64"/>
      <c r="P367" s="177">
        <f>O367*H367</f>
        <v>0</v>
      </c>
      <c r="Q367" s="177">
        <v>0</v>
      </c>
      <c r="R367" s="177">
        <f>Q367*H367</f>
        <v>0</v>
      </c>
      <c r="S367" s="177">
        <v>0</v>
      </c>
      <c r="T367" s="17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79" t="s">
        <v>139</v>
      </c>
      <c r="AT367" s="179" t="s">
        <v>136</v>
      </c>
      <c r="AU367" s="179" t="s">
        <v>83</v>
      </c>
      <c r="AY367" s="17" t="s">
        <v>134</v>
      </c>
      <c r="BE367" s="180">
        <f>IF(N367="základní",J367,0)</f>
        <v>0</v>
      </c>
      <c r="BF367" s="180">
        <f>IF(N367="snížená",J367,0)</f>
        <v>0</v>
      </c>
      <c r="BG367" s="180">
        <f>IF(N367="zákl. přenesená",J367,0)</f>
        <v>0</v>
      </c>
      <c r="BH367" s="180">
        <f>IF(N367="sníž. přenesená",J367,0)</f>
        <v>0</v>
      </c>
      <c r="BI367" s="180">
        <f>IF(N367="nulová",J367,0)</f>
        <v>0</v>
      </c>
      <c r="BJ367" s="17" t="s">
        <v>8</v>
      </c>
      <c r="BK367" s="180">
        <f>ROUND(I367*H367,0)</f>
        <v>0</v>
      </c>
      <c r="BL367" s="17" t="s">
        <v>139</v>
      </c>
      <c r="BM367" s="179" t="s">
        <v>557</v>
      </c>
    </row>
    <row r="368" spans="1:65" s="2" customFormat="1" ht="10">
      <c r="A368" s="34"/>
      <c r="B368" s="35"/>
      <c r="C368" s="36"/>
      <c r="D368" s="181" t="s">
        <v>141</v>
      </c>
      <c r="E368" s="36"/>
      <c r="F368" s="182" t="s">
        <v>558</v>
      </c>
      <c r="G368" s="36"/>
      <c r="H368" s="36"/>
      <c r="I368" s="183"/>
      <c r="J368" s="36"/>
      <c r="K368" s="36"/>
      <c r="L368" s="39"/>
      <c r="M368" s="184"/>
      <c r="N368" s="18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141</v>
      </c>
      <c r="AU368" s="17" t="s">
        <v>83</v>
      </c>
    </row>
    <row r="369" spans="1:65" s="2" customFormat="1" ht="10">
      <c r="A369" s="34"/>
      <c r="B369" s="35"/>
      <c r="C369" s="36"/>
      <c r="D369" s="186" t="s">
        <v>149</v>
      </c>
      <c r="E369" s="36"/>
      <c r="F369" s="187" t="s">
        <v>559</v>
      </c>
      <c r="G369" s="36"/>
      <c r="H369" s="36"/>
      <c r="I369" s="183"/>
      <c r="J369" s="36"/>
      <c r="K369" s="36"/>
      <c r="L369" s="39"/>
      <c r="M369" s="184"/>
      <c r="N369" s="185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149</v>
      </c>
      <c r="AU369" s="17" t="s">
        <v>83</v>
      </c>
    </row>
    <row r="370" spans="1:65" s="2" customFormat="1" ht="16.5" customHeight="1">
      <c r="A370" s="34"/>
      <c r="B370" s="35"/>
      <c r="C370" s="169" t="s">
        <v>560</v>
      </c>
      <c r="D370" s="169" t="s">
        <v>136</v>
      </c>
      <c r="E370" s="170" t="s">
        <v>561</v>
      </c>
      <c r="F370" s="171" t="s">
        <v>562</v>
      </c>
      <c r="G370" s="172" t="s">
        <v>170</v>
      </c>
      <c r="H370" s="173">
        <v>142.69999999999999</v>
      </c>
      <c r="I370" s="174"/>
      <c r="J370" s="173">
        <f>ROUND(I370*H370,0)</f>
        <v>0</v>
      </c>
      <c r="K370" s="171" t="s">
        <v>146</v>
      </c>
      <c r="L370" s="39"/>
      <c r="M370" s="175" t="s">
        <v>20</v>
      </c>
      <c r="N370" s="176" t="s">
        <v>45</v>
      </c>
      <c r="O370" s="64"/>
      <c r="P370" s="177">
        <f>O370*H370</f>
        <v>0</v>
      </c>
      <c r="Q370" s="177">
        <v>0</v>
      </c>
      <c r="R370" s="177">
        <f>Q370*H370</f>
        <v>0</v>
      </c>
      <c r="S370" s="177">
        <v>0</v>
      </c>
      <c r="T370" s="17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79" t="s">
        <v>139</v>
      </c>
      <c r="AT370" s="179" t="s">
        <v>136</v>
      </c>
      <c r="AU370" s="179" t="s">
        <v>83</v>
      </c>
      <c r="AY370" s="17" t="s">
        <v>134</v>
      </c>
      <c r="BE370" s="180">
        <f>IF(N370="základní",J370,0)</f>
        <v>0</v>
      </c>
      <c r="BF370" s="180">
        <f>IF(N370="snížená",J370,0)</f>
        <v>0</v>
      </c>
      <c r="BG370" s="180">
        <f>IF(N370="zákl. přenesená",J370,0)</f>
        <v>0</v>
      </c>
      <c r="BH370" s="180">
        <f>IF(N370="sníž. přenesená",J370,0)</f>
        <v>0</v>
      </c>
      <c r="BI370" s="180">
        <f>IF(N370="nulová",J370,0)</f>
        <v>0</v>
      </c>
      <c r="BJ370" s="17" t="s">
        <v>8</v>
      </c>
      <c r="BK370" s="180">
        <f>ROUND(I370*H370,0)</f>
        <v>0</v>
      </c>
      <c r="BL370" s="17" t="s">
        <v>139</v>
      </c>
      <c r="BM370" s="179" t="s">
        <v>563</v>
      </c>
    </row>
    <row r="371" spans="1:65" s="2" customFormat="1" ht="18">
      <c r="A371" s="34"/>
      <c r="B371" s="35"/>
      <c r="C371" s="36"/>
      <c r="D371" s="181" t="s">
        <v>141</v>
      </c>
      <c r="E371" s="36"/>
      <c r="F371" s="182" t="s">
        <v>564</v>
      </c>
      <c r="G371" s="36"/>
      <c r="H371" s="36"/>
      <c r="I371" s="183"/>
      <c r="J371" s="36"/>
      <c r="K371" s="36"/>
      <c r="L371" s="39"/>
      <c r="M371" s="184"/>
      <c r="N371" s="185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141</v>
      </c>
      <c r="AU371" s="17" t="s">
        <v>83</v>
      </c>
    </row>
    <row r="372" spans="1:65" s="2" customFormat="1" ht="10">
      <c r="A372" s="34"/>
      <c r="B372" s="35"/>
      <c r="C372" s="36"/>
      <c r="D372" s="186" t="s">
        <v>149</v>
      </c>
      <c r="E372" s="36"/>
      <c r="F372" s="187" t="s">
        <v>565</v>
      </c>
      <c r="G372" s="36"/>
      <c r="H372" s="36"/>
      <c r="I372" s="183"/>
      <c r="J372" s="36"/>
      <c r="K372" s="36"/>
      <c r="L372" s="39"/>
      <c r="M372" s="184"/>
      <c r="N372" s="185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149</v>
      </c>
      <c r="AU372" s="17" t="s">
        <v>83</v>
      </c>
    </row>
    <row r="373" spans="1:65" s="13" customFormat="1" ht="10">
      <c r="B373" s="188"/>
      <c r="C373" s="189"/>
      <c r="D373" s="181" t="s">
        <v>151</v>
      </c>
      <c r="E373" s="190" t="s">
        <v>20</v>
      </c>
      <c r="F373" s="191" t="s">
        <v>566</v>
      </c>
      <c r="G373" s="189"/>
      <c r="H373" s="192">
        <v>142.69999999999999</v>
      </c>
      <c r="I373" s="193"/>
      <c r="J373" s="189"/>
      <c r="K373" s="189"/>
      <c r="L373" s="194"/>
      <c r="M373" s="195"/>
      <c r="N373" s="196"/>
      <c r="O373" s="196"/>
      <c r="P373" s="196"/>
      <c r="Q373" s="196"/>
      <c r="R373" s="196"/>
      <c r="S373" s="196"/>
      <c r="T373" s="197"/>
      <c r="AT373" s="198" t="s">
        <v>151</v>
      </c>
      <c r="AU373" s="198" t="s">
        <v>83</v>
      </c>
      <c r="AV373" s="13" t="s">
        <v>83</v>
      </c>
      <c r="AW373" s="13" t="s">
        <v>34</v>
      </c>
      <c r="AX373" s="13" t="s">
        <v>8</v>
      </c>
      <c r="AY373" s="198" t="s">
        <v>134</v>
      </c>
    </row>
    <row r="374" spans="1:65" s="2" customFormat="1" ht="21.75" customHeight="1">
      <c r="A374" s="34"/>
      <c r="B374" s="35"/>
      <c r="C374" s="169" t="s">
        <v>567</v>
      </c>
      <c r="D374" s="169" t="s">
        <v>136</v>
      </c>
      <c r="E374" s="170" t="s">
        <v>568</v>
      </c>
      <c r="F374" s="171" t="s">
        <v>569</v>
      </c>
      <c r="G374" s="172" t="s">
        <v>170</v>
      </c>
      <c r="H374" s="173">
        <v>28.54</v>
      </c>
      <c r="I374" s="174"/>
      <c r="J374" s="173">
        <f>ROUND(I374*H374,0)</f>
        <v>0</v>
      </c>
      <c r="K374" s="171" t="s">
        <v>146</v>
      </c>
      <c r="L374" s="39"/>
      <c r="M374" s="175" t="s">
        <v>20</v>
      </c>
      <c r="N374" s="176" t="s">
        <v>45</v>
      </c>
      <c r="O374" s="64"/>
      <c r="P374" s="177">
        <f>O374*H374</f>
        <v>0</v>
      </c>
      <c r="Q374" s="177">
        <v>0</v>
      </c>
      <c r="R374" s="177">
        <f>Q374*H374</f>
        <v>0</v>
      </c>
      <c r="S374" s="177">
        <v>0</v>
      </c>
      <c r="T374" s="17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79" t="s">
        <v>139</v>
      </c>
      <c r="AT374" s="179" t="s">
        <v>136</v>
      </c>
      <c r="AU374" s="179" t="s">
        <v>83</v>
      </c>
      <c r="AY374" s="17" t="s">
        <v>134</v>
      </c>
      <c r="BE374" s="180">
        <f>IF(N374="základní",J374,0)</f>
        <v>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17" t="s">
        <v>8</v>
      </c>
      <c r="BK374" s="180">
        <f>ROUND(I374*H374,0)</f>
        <v>0</v>
      </c>
      <c r="BL374" s="17" t="s">
        <v>139</v>
      </c>
      <c r="BM374" s="179" t="s">
        <v>570</v>
      </c>
    </row>
    <row r="375" spans="1:65" s="2" customFormat="1" ht="18">
      <c r="A375" s="34"/>
      <c r="B375" s="35"/>
      <c r="C375" s="36"/>
      <c r="D375" s="181" t="s">
        <v>141</v>
      </c>
      <c r="E375" s="36"/>
      <c r="F375" s="182" t="s">
        <v>571</v>
      </c>
      <c r="G375" s="36"/>
      <c r="H375" s="36"/>
      <c r="I375" s="183"/>
      <c r="J375" s="36"/>
      <c r="K375" s="36"/>
      <c r="L375" s="39"/>
      <c r="M375" s="184"/>
      <c r="N375" s="185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141</v>
      </c>
      <c r="AU375" s="17" t="s">
        <v>83</v>
      </c>
    </row>
    <row r="376" spans="1:65" s="2" customFormat="1" ht="10">
      <c r="A376" s="34"/>
      <c r="B376" s="35"/>
      <c r="C376" s="36"/>
      <c r="D376" s="186" t="s">
        <v>149</v>
      </c>
      <c r="E376" s="36"/>
      <c r="F376" s="187" t="s">
        <v>572</v>
      </c>
      <c r="G376" s="36"/>
      <c r="H376" s="36"/>
      <c r="I376" s="183"/>
      <c r="J376" s="36"/>
      <c r="K376" s="36"/>
      <c r="L376" s="39"/>
      <c r="M376" s="184"/>
      <c r="N376" s="185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149</v>
      </c>
      <c r="AU376" s="17" t="s">
        <v>83</v>
      </c>
    </row>
    <row r="377" spans="1:65" s="12" customFormat="1" ht="22.75" customHeight="1">
      <c r="B377" s="153"/>
      <c r="C377" s="154"/>
      <c r="D377" s="155" t="s">
        <v>73</v>
      </c>
      <c r="E377" s="167" t="s">
        <v>573</v>
      </c>
      <c r="F377" s="167" t="s">
        <v>574</v>
      </c>
      <c r="G377" s="154"/>
      <c r="H377" s="154"/>
      <c r="I377" s="157"/>
      <c r="J377" s="168">
        <f>BK377</f>
        <v>0</v>
      </c>
      <c r="K377" s="154"/>
      <c r="L377" s="159"/>
      <c r="M377" s="160"/>
      <c r="N377" s="161"/>
      <c r="O377" s="161"/>
      <c r="P377" s="162">
        <f>SUM(P378:P380)</f>
        <v>0</v>
      </c>
      <c r="Q377" s="161"/>
      <c r="R377" s="162">
        <f>SUM(R378:R380)</f>
        <v>0</v>
      </c>
      <c r="S377" s="161"/>
      <c r="T377" s="163">
        <f>SUM(T378:T380)</f>
        <v>0</v>
      </c>
      <c r="AR377" s="164" t="s">
        <v>8</v>
      </c>
      <c r="AT377" s="165" t="s">
        <v>73</v>
      </c>
      <c r="AU377" s="165" t="s">
        <v>8</v>
      </c>
      <c r="AY377" s="164" t="s">
        <v>134</v>
      </c>
      <c r="BK377" s="166">
        <f>SUM(BK378:BK380)</f>
        <v>0</v>
      </c>
    </row>
    <row r="378" spans="1:65" s="2" customFormat="1" ht="16.5" customHeight="1">
      <c r="A378" s="34"/>
      <c r="B378" s="35"/>
      <c r="C378" s="169" t="s">
        <v>575</v>
      </c>
      <c r="D378" s="169" t="s">
        <v>136</v>
      </c>
      <c r="E378" s="170" t="s">
        <v>576</v>
      </c>
      <c r="F378" s="171" t="s">
        <v>577</v>
      </c>
      <c r="G378" s="172" t="s">
        <v>170</v>
      </c>
      <c r="H378" s="173">
        <v>50.22</v>
      </c>
      <c r="I378" s="174"/>
      <c r="J378" s="173">
        <f>ROUND(I378*H378,0)</f>
        <v>0</v>
      </c>
      <c r="K378" s="171" t="s">
        <v>146</v>
      </c>
      <c r="L378" s="39"/>
      <c r="M378" s="175" t="s">
        <v>20</v>
      </c>
      <c r="N378" s="176" t="s">
        <v>45</v>
      </c>
      <c r="O378" s="64"/>
      <c r="P378" s="177">
        <f>O378*H378</f>
        <v>0</v>
      </c>
      <c r="Q378" s="177">
        <v>0</v>
      </c>
      <c r="R378" s="177">
        <f>Q378*H378</f>
        <v>0</v>
      </c>
      <c r="S378" s="177">
        <v>0</v>
      </c>
      <c r="T378" s="17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79" t="s">
        <v>139</v>
      </c>
      <c r="AT378" s="179" t="s">
        <v>136</v>
      </c>
      <c r="AU378" s="179" t="s">
        <v>83</v>
      </c>
      <c r="AY378" s="17" t="s">
        <v>134</v>
      </c>
      <c r="BE378" s="180">
        <f>IF(N378="základní",J378,0)</f>
        <v>0</v>
      </c>
      <c r="BF378" s="180">
        <f>IF(N378="snížená",J378,0)</f>
        <v>0</v>
      </c>
      <c r="BG378" s="180">
        <f>IF(N378="zákl. přenesená",J378,0)</f>
        <v>0</v>
      </c>
      <c r="BH378" s="180">
        <f>IF(N378="sníž. přenesená",J378,0)</f>
        <v>0</v>
      </c>
      <c r="BI378" s="180">
        <f>IF(N378="nulová",J378,0)</f>
        <v>0</v>
      </c>
      <c r="BJ378" s="17" t="s">
        <v>8</v>
      </c>
      <c r="BK378" s="180">
        <f>ROUND(I378*H378,0)</f>
        <v>0</v>
      </c>
      <c r="BL378" s="17" t="s">
        <v>139</v>
      </c>
      <c r="BM378" s="179" t="s">
        <v>578</v>
      </c>
    </row>
    <row r="379" spans="1:65" s="2" customFormat="1" ht="18">
      <c r="A379" s="34"/>
      <c r="B379" s="35"/>
      <c r="C379" s="36"/>
      <c r="D379" s="181" t="s">
        <v>141</v>
      </c>
      <c r="E379" s="36"/>
      <c r="F379" s="182" t="s">
        <v>579</v>
      </c>
      <c r="G379" s="36"/>
      <c r="H379" s="36"/>
      <c r="I379" s="183"/>
      <c r="J379" s="36"/>
      <c r="K379" s="36"/>
      <c r="L379" s="39"/>
      <c r="M379" s="184"/>
      <c r="N379" s="185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141</v>
      </c>
      <c r="AU379" s="17" t="s">
        <v>83</v>
      </c>
    </row>
    <row r="380" spans="1:65" s="2" customFormat="1" ht="10">
      <c r="A380" s="34"/>
      <c r="B380" s="35"/>
      <c r="C380" s="36"/>
      <c r="D380" s="186" t="s">
        <v>149</v>
      </c>
      <c r="E380" s="36"/>
      <c r="F380" s="187" t="s">
        <v>580</v>
      </c>
      <c r="G380" s="36"/>
      <c r="H380" s="36"/>
      <c r="I380" s="183"/>
      <c r="J380" s="36"/>
      <c r="K380" s="36"/>
      <c r="L380" s="39"/>
      <c r="M380" s="184"/>
      <c r="N380" s="185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149</v>
      </c>
      <c r="AU380" s="17" t="s">
        <v>83</v>
      </c>
    </row>
    <row r="381" spans="1:65" s="12" customFormat="1" ht="25.9" customHeight="1">
      <c r="B381" s="153"/>
      <c r="C381" s="154"/>
      <c r="D381" s="155" t="s">
        <v>73</v>
      </c>
      <c r="E381" s="156" t="s">
        <v>581</v>
      </c>
      <c r="F381" s="156" t="s">
        <v>582</v>
      </c>
      <c r="G381" s="154"/>
      <c r="H381" s="154"/>
      <c r="I381" s="157"/>
      <c r="J381" s="158">
        <f>BK381</f>
        <v>0</v>
      </c>
      <c r="K381" s="154"/>
      <c r="L381" s="159"/>
      <c r="M381" s="160"/>
      <c r="N381" s="161"/>
      <c r="O381" s="161"/>
      <c r="P381" s="162">
        <f>P382+P501+P517+P532+P554+P579+P591+P601+P627+P673+P707+P728</f>
        <v>0</v>
      </c>
      <c r="Q381" s="161"/>
      <c r="R381" s="162">
        <f>R382+R501+R517+R532+R554+R579+R591+R601+R627+R673+R707+R728</f>
        <v>2.6724610000000006</v>
      </c>
      <c r="S381" s="161"/>
      <c r="T381" s="163">
        <f>T382+T501+T517+T532+T554+T579+T591+T601+T627+T673+T707+T728</f>
        <v>1.045728</v>
      </c>
      <c r="AR381" s="164" t="s">
        <v>83</v>
      </c>
      <c r="AT381" s="165" t="s">
        <v>73</v>
      </c>
      <c r="AU381" s="165" t="s">
        <v>74</v>
      </c>
      <c r="AY381" s="164" t="s">
        <v>134</v>
      </c>
      <c r="BK381" s="166">
        <f>BK382+BK501+BK517+BK532+BK554+BK579+BK591+BK601+BK627+BK673+BK707+BK728</f>
        <v>0</v>
      </c>
    </row>
    <row r="382" spans="1:65" s="12" customFormat="1" ht="22.75" customHeight="1">
      <c r="B382" s="153"/>
      <c r="C382" s="154"/>
      <c r="D382" s="155" t="s">
        <v>73</v>
      </c>
      <c r="E382" s="167" t="s">
        <v>583</v>
      </c>
      <c r="F382" s="167" t="s">
        <v>584</v>
      </c>
      <c r="G382" s="154"/>
      <c r="H382" s="154"/>
      <c r="I382" s="157"/>
      <c r="J382" s="168">
        <f>BK382</f>
        <v>0</v>
      </c>
      <c r="K382" s="154"/>
      <c r="L382" s="159"/>
      <c r="M382" s="160"/>
      <c r="N382" s="161"/>
      <c r="O382" s="161"/>
      <c r="P382" s="162">
        <f>SUM(P383:P500)</f>
        <v>0</v>
      </c>
      <c r="Q382" s="161"/>
      <c r="R382" s="162">
        <f>SUM(R383:R500)</f>
        <v>0</v>
      </c>
      <c r="S382" s="161"/>
      <c r="T382" s="163">
        <f>SUM(T383:T500)</f>
        <v>0</v>
      </c>
      <c r="AR382" s="164" t="s">
        <v>83</v>
      </c>
      <c r="AT382" s="165" t="s">
        <v>73</v>
      </c>
      <c r="AU382" s="165" t="s">
        <v>8</v>
      </c>
      <c r="AY382" s="164" t="s">
        <v>134</v>
      </c>
      <c r="BK382" s="166">
        <f>SUM(BK383:BK500)</f>
        <v>0</v>
      </c>
    </row>
    <row r="383" spans="1:65" s="2" customFormat="1" ht="16.5" customHeight="1">
      <c r="A383" s="34"/>
      <c r="B383" s="35"/>
      <c r="C383" s="169" t="s">
        <v>585</v>
      </c>
      <c r="D383" s="169" t="s">
        <v>136</v>
      </c>
      <c r="E383" s="170" t="s">
        <v>586</v>
      </c>
      <c r="F383" s="171" t="s">
        <v>587</v>
      </c>
      <c r="G383" s="172" t="s">
        <v>282</v>
      </c>
      <c r="H383" s="173">
        <v>1</v>
      </c>
      <c r="I383" s="174"/>
      <c r="J383" s="173">
        <f>ROUND(I383*H383,0)</f>
        <v>0</v>
      </c>
      <c r="K383" s="171" t="s">
        <v>588</v>
      </c>
      <c r="L383" s="39"/>
      <c r="M383" s="175" t="s">
        <v>20</v>
      </c>
      <c r="N383" s="176" t="s">
        <v>45</v>
      </c>
      <c r="O383" s="64"/>
      <c r="P383" s="177">
        <f>O383*H383</f>
        <v>0</v>
      </c>
      <c r="Q383" s="177">
        <v>0</v>
      </c>
      <c r="R383" s="177">
        <f>Q383*H383</f>
        <v>0</v>
      </c>
      <c r="S383" s="177">
        <v>0</v>
      </c>
      <c r="T383" s="17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79" t="s">
        <v>250</v>
      </c>
      <c r="AT383" s="179" t="s">
        <v>136</v>
      </c>
      <c r="AU383" s="179" t="s">
        <v>83</v>
      </c>
      <c r="AY383" s="17" t="s">
        <v>134</v>
      </c>
      <c r="BE383" s="180">
        <f>IF(N383="základní",J383,0)</f>
        <v>0</v>
      </c>
      <c r="BF383" s="180">
        <f>IF(N383="snížená",J383,0)</f>
        <v>0</v>
      </c>
      <c r="BG383" s="180">
        <f>IF(N383="zákl. přenesená",J383,0)</f>
        <v>0</v>
      </c>
      <c r="BH383" s="180">
        <f>IF(N383="sníž. přenesená",J383,0)</f>
        <v>0</v>
      </c>
      <c r="BI383" s="180">
        <f>IF(N383="nulová",J383,0)</f>
        <v>0</v>
      </c>
      <c r="BJ383" s="17" t="s">
        <v>8</v>
      </c>
      <c r="BK383" s="180">
        <f>ROUND(I383*H383,0)</f>
        <v>0</v>
      </c>
      <c r="BL383" s="17" t="s">
        <v>250</v>
      </c>
      <c r="BM383" s="179" t="s">
        <v>589</v>
      </c>
    </row>
    <row r="384" spans="1:65" s="2" customFormat="1" ht="10">
      <c r="A384" s="34"/>
      <c r="B384" s="35"/>
      <c r="C384" s="36"/>
      <c r="D384" s="181" t="s">
        <v>141</v>
      </c>
      <c r="E384" s="36"/>
      <c r="F384" s="182" t="s">
        <v>587</v>
      </c>
      <c r="G384" s="36"/>
      <c r="H384" s="36"/>
      <c r="I384" s="183"/>
      <c r="J384" s="36"/>
      <c r="K384" s="36"/>
      <c r="L384" s="39"/>
      <c r="M384" s="184"/>
      <c r="N384" s="185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141</v>
      </c>
      <c r="AU384" s="17" t="s">
        <v>83</v>
      </c>
    </row>
    <row r="385" spans="1:65" s="2" customFormat="1" ht="10">
      <c r="A385" s="34"/>
      <c r="B385" s="35"/>
      <c r="C385" s="36"/>
      <c r="D385" s="186" t="s">
        <v>149</v>
      </c>
      <c r="E385" s="36"/>
      <c r="F385" s="187" t="s">
        <v>590</v>
      </c>
      <c r="G385" s="36"/>
      <c r="H385" s="36"/>
      <c r="I385" s="183"/>
      <c r="J385" s="36"/>
      <c r="K385" s="36"/>
      <c r="L385" s="39"/>
      <c r="M385" s="184"/>
      <c r="N385" s="185"/>
      <c r="O385" s="64"/>
      <c r="P385" s="64"/>
      <c r="Q385" s="64"/>
      <c r="R385" s="64"/>
      <c r="S385" s="64"/>
      <c r="T385" s="65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149</v>
      </c>
      <c r="AU385" s="17" t="s">
        <v>83</v>
      </c>
    </row>
    <row r="386" spans="1:65" s="2" customFormat="1" ht="16.5" customHeight="1">
      <c r="A386" s="34"/>
      <c r="B386" s="35"/>
      <c r="C386" s="169" t="s">
        <v>591</v>
      </c>
      <c r="D386" s="169" t="s">
        <v>136</v>
      </c>
      <c r="E386" s="170" t="s">
        <v>592</v>
      </c>
      <c r="F386" s="171" t="s">
        <v>593</v>
      </c>
      <c r="G386" s="172" t="s">
        <v>282</v>
      </c>
      <c r="H386" s="173">
        <v>1</v>
      </c>
      <c r="I386" s="174"/>
      <c r="J386" s="173">
        <f>ROUND(I386*H386,0)</f>
        <v>0</v>
      </c>
      <c r="K386" s="171" t="s">
        <v>20</v>
      </c>
      <c r="L386" s="39"/>
      <c r="M386" s="175" t="s">
        <v>20</v>
      </c>
      <c r="N386" s="176" t="s">
        <v>45</v>
      </c>
      <c r="O386" s="64"/>
      <c r="P386" s="177">
        <f>O386*H386</f>
        <v>0</v>
      </c>
      <c r="Q386" s="177">
        <v>0</v>
      </c>
      <c r="R386" s="177">
        <f>Q386*H386</f>
        <v>0</v>
      </c>
      <c r="S386" s="177">
        <v>0</v>
      </c>
      <c r="T386" s="17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79" t="s">
        <v>250</v>
      </c>
      <c r="AT386" s="179" t="s">
        <v>136</v>
      </c>
      <c r="AU386" s="179" t="s">
        <v>83</v>
      </c>
      <c r="AY386" s="17" t="s">
        <v>134</v>
      </c>
      <c r="BE386" s="180">
        <f>IF(N386="základní",J386,0)</f>
        <v>0</v>
      </c>
      <c r="BF386" s="180">
        <f>IF(N386="snížená",J386,0)</f>
        <v>0</v>
      </c>
      <c r="BG386" s="180">
        <f>IF(N386="zákl. přenesená",J386,0)</f>
        <v>0</v>
      </c>
      <c r="BH386" s="180">
        <f>IF(N386="sníž. přenesená",J386,0)</f>
        <v>0</v>
      </c>
      <c r="BI386" s="180">
        <f>IF(N386="nulová",J386,0)</f>
        <v>0</v>
      </c>
      <c r="BJ386" s="17" t="s">
        <v>8</v>
      </c>
      <c r="BK386" s="180">
        <f>ROUND(I386*H386,0)</f>
        <v>0</v>
      </c>
      <c r="BL386" s="17" t="s">
        <v>250</v>
      </c>
      <c r="BM386" s="179" t="s">
        <v>594</v>
      </c>
    </row>
    <row r="387" spans="1:65" s="2" customFormat="1" ht="10">
      <c r="A387" s="34"/>
      <c r="B387" s="35"/>
      <c r="C387" s="36"/>
      <c r="D387" s="181" t="s">
        <v>141</v>
      </c>
      <c r="E387" s="36"/>
      <c r="F387" s="182" t="s">
        <v>593</v>
      </c>
      <c r="G387" s="36"/>
      <c r="H387" s="36"/>
      <c r="I387" s="183"/>
      <c r="J387" s="36"/>
      <c r="K387" s="36"/>
      <c r="L387" s="39"/>
      <c r="M387" s="184"/>
      <c r="N387" s="185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141</v>
      </c>
      <c r="AU387" s="17" t="s">
        <v>83</v>
      </c>
    </row>
    <row r="388" spans="1:65" s="2" customFormat="1" ht="16.5" customHeight="1">
      <c r="A388" s="34"/>
      <c r="B388" s="35"/>
      <c r="C388" s="169" t="s">
        <v>595</v>
      </c>
      <c r="D388" s="169" t="s">
        <v>136</v>
      </c>
      <c r="E388" s="170" t="s">
        <v>596</v>
      </c>
      <c r="F388" s="171" t="s">
        <v>597</v>
      </c>
      <c r="G388" s="172" t="s">
        <v>282</v>
      </c>
      <c r="H388" s="173">
        <v>1</v>
      </c>
      <c r="I388" s="174"/>
      <c r="J388" s="173">
        <f>ROUND(I388*H388,0)</f>
        <v>0</v>
      </c>
      <c r="K388" s="171" t="s">
        <v>20</v>
      </c>
      <c r="L388" s="39"/>
      <c r="M388" s="175" t="s">
        <v>20</v>
      </c>
      <c r="N388" s="176" t="s">
        <v>45</v>
      </c>
      <c r="O388" s="64"/>
      <c r="P388" s="177">
        <f>O388*H388</f>
        <v>0</v>
      </c>
      <c r="Q388" s="177">
        <v>0</v>
      </c>
      <c r="R388" s="177">
        <f>Q388*H388</f>
        <v>0</v>
      </c>
      <c r="S388" s="177">
        <v>0</v>
      </c>
      <c r="T388" s="17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79" t="s">
        <v>250</v>
      </c>
      <c r="AT388" s="179" t="s">
        <v>136</v>
      </c>
      <c r="AU388" s="179" t="s">
        <v>83</v>
      </c>
      <c r="AY388" s="17" t="s">
        <v>134</v>
      </c>
      <c r="BE388" s="180">
        <f>IF(N388="základní",J388,0)</f>
        <v>0</v>
      </c>
      <c r="BF388" s="180">
        <f>IF(N388="snížená",J388,0)</f>
        <v>0</v>
      </c>
      <c r="BG388" s="180">
        <f>IF(N388="zákl. přenesená",J388,0)</f>
        <v>0</v>
      </c>
      <c r="BH388" s="180">
        <f>IF(N388="sníž. přenesená",J388,0)</f>
        <v>0</v>
      </c>
      <c r="BI388" s="180">
        <f>IF(N388="nulová",J388,0)</f>
        <v>0</v>
      </c>
      <c r="BJ388" s="17" t="s">
        <v>8</v>
      </c>
      <c r="BK388" s="180">
        <f>ROUND(I388*H388,0)</f>
        <v>0</v>
      </c>
      <c r="BL388" s="17" t="s">
        <v>250</v>
      </c>
      <c r="BM388" s="179" t="s">
        <v>598</v>
      </c>
    </row>
    <row r="389" spans="1:65" s="2" customFormat="1" ht="10">
      <c r="A389" s="34"/>
      <c r="B389" s="35"/>
      <c r="C389" s="36"/>
      <c r="D389" s="181" t="s">
        <v>141</v>
      </c>
      <c r="E389" s="36"/>
      <c r="F389" s="182" t="s">
        <v>597</v>
      </c>
      <c r="G389" s="36"/>
      <c r="H389" s="36"/>
      <c r="I389" s="183"/>
      <c r="J389" s="36"/>
      <c r="K389" s="36"/>
      <c r="L389" s="39"/>
      <c r="M389" s="184"/>
      <c r="N389" s="185"/>
      <c r="O389" s="64"/>
      <c r="P389" s="64"/>
      <c r="Q389" s="64"/>
      <c r="R389" s="64"/>
      <c r="S389" s="64"/>
      <c r="T389" s="65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141</v>
      </c>
      <c r="AU389" s="17" t="s">
        <v>83</v>
      </c>
    </row>
    <row r="390" spans="1:65" s="2" customFormat="1" ht="16.5" customHeight="1">
      <c r="A390" s="34"/>
      <c r="B390" s="35"/>
      <c r="C390" s="169" t="s">
        <v>599</v>
      </c>
      <c r="D390" s="169" t="s">
        <v>136</v>
      </c>
      <c r="E390" s="170" t="s">
        <v>600</v>
      </c>
      <c r="F390" s="171" t="s">
        <v>601</v>
      </c>
      <c r="G390" s="172" t="s">
        <v>602</v>
      </c>
      <c r="H390" s="173">
        <v>1</v>
      </c>
      <c r="I390" s="174"/>
      <c r="J390" s="173">
        <f>ROUND(I390*H390,0)</f>
        <v>0</v>
      </c>
      <c r="K390" s="171" t="s">
        <v>603</v>
      </c>
      <c r="L390" s="39"/>
      <c r="M390" s="175" t="s">
        <v>20</v>
      </c>
      <c r="N390" s="176" t="s">
        <v>45</v>
      </c>
      <c r="O390" s="64"/>
      <c r="P390" s="177">
        <f>O390*H390</f>
        <v>0</v>
      </c>
      <c r="Q390" s="177">
        <v>0</v>
      </c>
      <c r="R390" s="177">
        <f>Q390*H390</f>
        <v>0</v>
      </c>
      <c r="S390" s="177">
        <v>0</v>
      </c>
      <c r="T390" s="17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79" t="s">
        <v>250</v>
      </c>
      <c r="AT390" s="179" t="s">
        <v>136</v>
      </c>
      <c r="AU390" s="179" t="s">
        <v>83</v>
      </c>
      <c r="AY390" s="17" t="s">
        <v>134</v>
      </c>
      <c r="BE390" s="180">
        <f>IF(N390="základní",J390,0)</f>
        <v>0</v>
      </c>
      <c r="BF390" s="180">
        <f>IF(N390="snížená",J390,0)</f>
        <v>0</v>
      </c>
      <c r="BG390" s="180">
        <f>IF(N390="zákl. přenesená",J390,0)</f>
        <v>0</v>
      </c>
      <c r="BH390" s="180">
        <f>IF(N390="sníž. přenesená",J390,0)</f>
        <v>0</v>
      </c>
      <c r="BI390" s="180">
        <f>IF(N390="nulová",J390,0)</f>
        <v>0</v>
      </c>
      <c r="BJ390" s="17" t="s">
        <v>8</v>
      </c>
      <c r="BK390" s="180">
        <f>ROUND(I390*H390,0)</f>
        <v>0</v>
      </c>
      <c r="BL390" s="17" t="s">
        <v>250</v>
      </c>
      <c r="BM390" s="179" t="s">
        <v>604</v>
      </c>
    </row>
    <row r="391" spans="1:65" s="2" customFormat="1" ht="10">
      <c r="A391" s="34"/>
      <c r="B391" s="35"/>
      <c r="C391" s="36"/>
      <c r="D391" s="181" t="s">
        <v>141</v>
      </c>
      <c r="E391" s="36"/>
      <c r="F391" s="182" t="s">
        <v>601</v>
      </c>
      <c r="G391" s="36"/>
      <c r="H391" s="36"/>
      <c r="I391" s="183"/>
      <c r="J391" s="36"/>
      <c r="K391" s="36"/>
      <c r="L391" s="39"/>
      <c r="M391" s="184"/>
      <c r="N391" s="185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141</v>
      </c>
      <c r="AU391" s="17" t="s">
        <v>83</v>
      </c>
    </row>
    <row r="392" spans="1:65" s="2" customFormat="1" ht="10">
      <c r="A392" s="34"/>
      <c r="B392" s="35"/>
      <c r="C392" s="36"/>
      <c r="D392" s="186" t="s">
        <v>149</v>
      </c>
      <c r="E392" s="36"/>
      <c r="F392" s="187" t="s">
        <v>605</v>
      </c>
      <c r="G392" s="36"/>
      <c r="H392" s="36"/>
      <c r="I392" s="183"/>
      <c r="J392" s="36"/>
      <c r="K392" s="36"/>
      <c r="L392" s="39"/>
      <c r="M392" s="184"/>
      <c r="N392" s="185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149</v>
      </c>
      <c r="AU392" s="17" t="s">
        <v>83</v>
      </c>
    </row>
    <row r="393" spans="1:65" s="2" customFormat="1" ht="16.5" customHeight="1">
      <c r="A393" s="34"/>
      <c r="B393" s="35"/>
      <c r="C393" s="169" t="s">
        <v>606</v>
      </c>
      <c r="D393" s="169" t="s">
        <v>136</v>
      </c>
      <c r="E393" s="170" t="s">
        <v>607</v>
      </c>
      <c r="F393" s="171" t="s">
        <v>608</v>
      </c>
      <c r="G393" s="172" t="s">
        <v>338</v>
      </c>
      <c r="H393" s="173">
        <v>2</v>
      </c>
      <c r="I393" s="174"/>
      <c r="J393" s="173">
        <f>ROUND(I393*H393,0)</f>
        <v>0</v>
      </c>
      <c r="K393" s="171" t="s">
        <v>603</v>
      </c>
      <c r="L393" s="39"/>
      <c r="M393" s="175" t="s">
        <v>20</v>
      </c>
      <c r="N393" s="176" t="s">
        <v>45</v>
      </c>
      <c r="O393" s="64"/>
      <c r="P393" s="177">
        <f>O393*H393</f>
        <v>0</v>
      </c>
      <c r="Q393" s="177">
        <v>0</v>
      </c>
      <c r="R393" s="177">
        <f>Q393*H393</f>
        <v>0</v>
      </c>
      <c r="S393" s="177">
        <v>0</v>
      </c>
      <c r="T393" s="17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79" t="s">
        <v>250</v>
      </c>
      <c r="AT393" s="179" t="s">
        <v>136</v>
      </c>
      <c r="AU393" s="179" t="s">
        <v>83</v>
      </c>
      <c r="AY393" s="17" t="s">
        <v>134</v>
      </c>
      <c r="BE393" s="180">
        <f>IF(N393="základní",J393,0)</f>
        <v>0</v>
      </c>
      <c r="BF393" s="180">
        <f>IF(N393="snížená",J393,0)</f>
        <v>0</v>
      </c>
      <c r="BG393" s="180">
        <f>IF(N393="zákl. přenesená",J393,0)</f>
        <v>0</v>
      </c>
      <c r="BH393" s="180">
        <f>IF(N393="sníž. přenesená",J393,0)</f>
        <v>0</v>
      </c>
      <c r="BI393" s="180">
        <f>IF(N393="nulová",J393,0)</f>
        <v>0</v>
      </c>
      <c r="BJ393" s="17" t="s">
        <v>8</v>
      </c>
      <c r="BK393" s="180">
        <f>ROUND(I393*H393,0)</f>
        <v>0</v>
      </c>
      <c r="BL393" s="17" t="s">
        <v>250</v>
      </c>
      <c r="BM393" s="179" t="s">
        <v>609</v>
      </c>
    </row>
    <row r="394" spans="1:65" s="2" customFormat="1" ht="10">
      <c r="A394" s="34"/>
      <c r="B394" s="35"/>
      <c r="C394" s="36"/>
      <c r="D394" s="181" t="s">
        <v>141</v>
      </c>
      <c r="E394" s="36"/>
      <c r="F394" s="182" t="s">
        <v>608</v>
      </c>
      <c r="G394" s="36"/>
      <c r="H394" s="36"/>
      <c r="I394" s="183"/>
      <c r="J394" s="36"/>
      <c r="K394" s="36"/>
      <c r="L394" s="39"/>
      <c r="M394" s="184"/>
      <c r="N394" s="185"/>
      <c r="O394" s="64"/>
      <c r="P394" s="64"/>
      <c r="Q394" s="64"/>
      <c r="R394" s="64"/>
      <c r="S394" s="64"/>
      <c r="T394" s="65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141</v>
      </c>
      <c r="AU394" s="17" t="s">
        <v>83</v>
      </c>
    </row>
    <row r="395" spans="1:65" s="2" customFormat="1" ht="10">
      <c r="A395" s="34"/>
      <c r="B395" s="35"/>
      <c r="C395" s="36"/>
      <c r="D395" s="186" t="s">
        <v>149</v>
      </c>
      <c r="E395" s="36"/>
      <c r="F395" s="187" t="s">
        <v>610</v>
      </c>
      <c r="G395" s="36"/>
      <c r="H395" s="36"/>
      <c r="I395" s="183"/>
      <c r="J395" s="36"/>
      <c r="K395" s="36"/>
      <c r="L395" s="39"/>
      <c r="M395" s="184"/>
      <c r="N395" s="185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149</v>
      </c>
      <c r="AU395" s="17" t="s">
        <v>83</v>
      </c>
    </row>
    <row r="396" spans="1:65" s="2" customFormat="1" ht="16.5" customHeight="1">
      <c r="A396" s="34"/>
      <c r="B396" s="35"/>
      <c r="C396" s="169" t="s">
        <v>611</v>
      </c>
      <c r="D396" s="169" t="s">
        <v>136</v>
      </c>
      <c r="E396" s="170" t="s">
        <v>612</v>
      </c>
      <c r="F396" s="171" t="s">
        <v>613</v>
      </c>
      <c r="G396" s="172" t="s">
        <v>338</v>
      </c>
      <c r="H396" s="173">
        <v>43</v>
      </c>
      <c r="I396" s="174"/>
      <c r="J396" s="173">
        <f>ROUND(I396*H396,0)</f>
        <v>0</v>
      </c>
      <c r="K396" s="171" t="s">
        <v>603</v>
      </c>
      <c r="L396" s="39"/>
      <c r="M396" s="175" t="s">
        <v>20</v>
      </c>
      <c r="N396" s="176" t="s">
        <v>45</v>
      </c>
      <c r="O396" s="64"/>
      <c r="P396" s="177">
        <f>O396*H396</f>
        <v>0</v>
      </c>
      <c r="Q396" s="177">
        <v>0</v>
      </c>
      <c r="R396" s="177">
        <f>Q396*H396</f>
        <v>0</v>
      </c>
      <c r="S396" s="177">
        <v>0</v>
      </c>
      <c r="T396" s="17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79" t="s">
        <v>250</v>
      </c>
      <c r="AT396" s="179" t="s">
        <v>136</v>
      </c>
      <c r="AU396" s="179" t="s">
        <v>83</v>
      </c>
      <c r="AY396" s="17" t="s">
        <v>134</v>
      </c>
      <c r="BE396" s="180">
        <f>IF(N396="základní",J396,0)</f>
        <v>0</v>
      </c>
      <c r="BF396" s="180">
        <f>IF(N396="snížená",J396,0)</f>
        <v>0</v>
      </c>
      <c r="BG396" s="180">
        <f>IF(N396="zákl. přenesená",J396,0)</f>
        <v>0</v>
      </c>
      <c r="BH396" s="180">
        <f>IF(N396="sníž. přenesená",J396,0)</f>
        <v>0</v>
      </c>
      <c r="BI396" s="180">
        <f>IF(N396="nulová",J396,0)</f>
        <v>0</v>
      </c>
      <c r="BJ396" s="17" t="s">
        <v>8</v>
      </c>
      <c r="BK396" s="180">
        <f>ROUND(I396*H396,0)</f>
        <v>0</v>
      </c>
      <c r="BL396" s="17" t="s">
        <v>250</v>
      </c>
      <c r="BM396" s="179" t="s">
        <v>614</v>
      </c>
    </row>
    <row r="397" spans="1:65" s="2" customFormat="1" ht="10">
      <c r="A397" s="34"/>
      <c r="B397" s="35"/>
      <c r="C397" s="36"/>
      <c r="D397" s="181" t="s">
        <v>141</v>
      </c>
      <c r="E397" s="36"/>
      <c r="F397" s="182" t="s">
        <v>613</v>
      </c>
      <c r="G397" s="36"/>
      <c r="H397" s="36"/>
      <c r="I397" s="183"/>
      <c r="J397" s="36"/>
      <c r="K397" s="36"/>
      <c r="L397" s="39"/>
      <c r="M397" s="184"/>
      <c r="N397" s="185"/>
      <c r="O397" s="64"/>
      <c r="P397" s="64"/>
      <c r="Q397" s="64"/>
      <c r="R397" s="64"/>
      <c r="S397" s="64"/>
      <c r="T397" s="65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141</v>
      </c>
      <c r="AU397" s="17" t="s">
        <v>83</v>
      </c>
    </row>
    <row r="398" spans="1:65" s="2" customFormat="1" ht="10">
      <c r="A398" s="34"/>
      <c r="B398" s="35"/>
      <c r="C398" s="36"/>
      <c r="D398" s="186" t="s">
        <v>149</v>
      </c>
      <c r="E398" s="36"/>
      <c r="F398" s="187" t="s">
        <v>615</v>
      </c>
      <c r="G398" s="36"/>
      <c r="H398" s="36"/>
      <c r="I398" s="183"/>
      <c r="J398" s="36"/>
      <c r="K398" s="36"/>
      <c r="L398" s="39"/>
      <c r="M398" s="184"/>
      <c r="N398" s="185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149</v>
      </c>
      <c r="AU398" s="17" t="s">
        <v>83</v>
      </c>
    </row>
    <row r="399" spans="1:65" s="2" customFormat="1" ht="16.5" customHeight="1">
      <c r="A399" s="34"/>
      <c r="B399" s="35"/>
      <c r="C399" s="169" t="s">
        <v>616</v>
      </c>
      <c r="D399" s="169" t="s">
        <v>136</v>
      </c>
      <c r="E399" s="170" t="s">
        <v>617</v>
      </c>
      <c r="F399" s="171" t="s">
        <v>618</v>
      </c>
      <c r="G399" s="172" t="s">
        <v>170</v>
      </c>
      <c r="H399" s="173">
        <v>0.11</v>
      </c>
      <c r="I399" s="174"/>
      <c r="J399" s="173">
        <f>ROUND(I399*H399,0)</f>
        <v>0</v>
      </c>
      <c r="K399" s="171" t="s">
        <v>603</v>
      </c>
      <c r="L399" s="39"/>
      <c r="M399" s="175" t="s">
        <v>20</v>
      </c>
      <c r="N399" s="176" t="s">
        <v>45</v>
      </c>
      <c r="O399" s="64"/>
      <c r="P399" s="177">
        <f>O399*H399</f>
        <v>0</v>
      </c>
      <c r="Q399" s="177">
        <v>0</v>
      </c>
      <c r="R399" s="177">
        <f>Q399*H399</f>
        <v>0</v>
      </c>
      <c r="S399" s="177">
        <v>0</v>
      </c>
      <c r="T399" s="17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79" t="s">
        <v>250</v>
      </c>
      <c r="AT399" s="179" t="s">
        <v>136</v>
      </c>
      <c r="AU399" s="179" t="s">
        <v>83</v>
      </c>
      <c r="AY399" s="17" t="s">
        <v>134</v>
      </c>
      <c r="BE399" s="180">
        <f>IF(N399="základní",J399,0)</f>
        <v>0</v>
      </c>
      <c r="BF399" s="180">
        <f>IF(N399="snížená",J399,0)</f>
        <v>0</v>
      </c>
      <c r="BG399" s="180">
        <f>IF(N399="zákl. přenesená",J399,0)</f>
        <v>0</v>
      </c>
      <c r="BH399" s="180">
        <f>IF(N399="sníž. přenesená",J399,0)</f>
        <v>0</v>
      </c>
      <c r="BI399" s="180">
        <f>IF(N399="nulová",J399,0)</f>
        <v>0</v>
      </c>
      <c r="BJ399" s="17" t="s">
        <v>8</v>
      </c>
      <c r="BK399" s="180">
        <f>ROUND(I399*H399,0)</f>
        <v>0</v>
      </c>
      <c r="BL399" s="17" t="s">
        <v>250</v>
      </c>
      <c r="BM399" s="179" t="s">
        <v>619</v>
      </c>
    </row>
    <row r="400" spans="1:65" s="2" customFormat="1" ht="10">
      <c r="A400" s="34"/>
      <c r="B400" s="35"/>
      <c r="C400" s="36"/>
      <c r="D400" s="181" t="s">
        <v>141</v>
      </c>
      <c r="E400" s="36"/>
      <c r="F400" s="182" t="s">
        <v>618</v>
      </c>
      <c r="G400" s="36"/>
      <c r="H400" s="36"/>
      <c r="I400" s="183"/>
      <c r="J400" s="36"/>
      <c r="K400" s="36"/>
      <c r="L400" s="39"/>
      <c r="M400" s="184"/>
      <c r="N400" s="185"/>
      <c r="O400" s="64"/>
      <c r="P400" s="64"/>
      <c r="Q400" s="64"/>
      <c r="R400" s="64"/>
      <c r="S400" s="64"/>
      <c r="T400" s="65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141</v>
      </c>
      <c r="AU400" s="17" t="s">
        <v>83</v>
      </c>
    </row>
    <row r="401" spans="1:65" s="2" customFormat="1" ht="10">
      <c r="A401" s="34"/>
      <c r="B401" s="35"/>
      <c r="C401" s="36"/>
      <c r="D401" s="186" t="s">
        <v>149</v>
      </c>
      <c r="E401" s="36"/>
      <c r="F401" s="187" t="s">
        <v>620</v>
      </c>
      <c r="G401" s="36"/>
      <c r="H401" s="36"/>
      <c r="I401" s="183"/>
      <c r="J401" s="36"/>
      <c r="K401" s="36"/>
      <c r="L401" s="39"/>
      <c r="M401" s="184"/>
      <c r="N401" s="185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149</v>
      </c>
      <c r="AU401" s="17" t="s">
        <v>83</v>
      </c>
    </row>
    <row r="402" spans="1:65" s="2" customFormat="1" ht="16.5" customHeight="1">
      <c r="A402" s="34"/>
      <c r="B402" s="35"/>
      <c r="C402" s="169" t="s">
        <v>621</v>
      </c>
      <c r="D402" s="169" t="s">
        <v>136</v>
      </c>
      <c r="E402" s="170" t="s">
        <v>622</v>
      </c>
      <c r="F402" s="171" t="s">
        <v>623</v>
      </c>
      <c r="G402" s="172" t="s">
        <v>624</v>
      </c>
      <c r="H402" s="173">
        <v>1</v>
      </c>
      <c r="I402" s="174"/>
      <c r="J402" s="173">
        <f>ROUND(I402*H402,0)</f>
        <v>0</v>
      </c>
      <c r="K402" s="171" t="s">
        <v>603</v>
      </c>
      <c r="L402" s="39"/>
      <c r="M402" s="175" t="s">
        <v>20</v>
      </c>
      <c r="N402" s="176" t="s">
        <v>45</v>
      </c>
      <c r="O402" s="64"/>
      <c r="P402" s="177">
        <f>O402*H402</f>
        <v>0</v>
      </c>
      <c r="Q402" s="177">
        <v>0</v>
      </c>
      <c r="R402" s="177">
        <f>Q402*H402</f>
        <v>0</v>
      </c>
      <c r="S402" s="177">
        <v>0</v>
      </c>
      <c r="T402" s="17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79" t="s">
        <v>250</v>
      </c>
      <c r="AT402" s="179" t="s">
        <v>136</v>
      </c>
      <c r="AU402" s="179" t="s">
        <v>83</v>
      </c>
      <c r="AY402" s="17" t="s">
        <v>134</v>
      </c>
      <c r="BE402" s="180">
        <f>IF(N402="základní",J402,0)</f>
        <v>0</v>
      </c>
      <c r="BF402" s="180">
        <f>IF(N402="snížená",J402,0)</f>
        <v>0</v>
      </c>
      <c r="BG402" s="180">
        <f>IF(N402="zákl. přenesená",J402,0)</f>
        <v>0</v>
      </c>
      <c r="BH402" s="180">
        <f>IF(N402="sníž. přenesená",J402,0)</f>
        <v>0</v>
      </c>
      <c r="BI402" s="180">
        <f>IF(N402="nulová",J402,0)</f>
        <v>0</v>
      </c>
      <c r="BJ402" s="17" t="s">
        <v>8</v>
      </c>
      <c r="BK402" s="180">
        <f>ROUND(I402*H402,0)</f>
        <v>0</v>
      </c>
      <c r="BL402" s="17" t="s">
        <v>250</v>
      </c>
      <c r="BM402" s="179" t="s">
        <v>625</v>
      </c>
    </row>
    <row r="403" spans="1:65" s="2" customFormat="1" ht="10">
      <c r="A403" s="34"/>
      <c r="B403" s="35"/>
      <c r="C403" s="36"/>
      <c r="D403" s="181" t="s">
        <v>141</v>
      </c>
      <c r="E403" s="36"/>
      <c r="F403" s="182" t="s">
        <v>623</v>
      </c>
      <c r="G403" s="36"/>
      <c r="H403" s="36"/>
      <c r="I403" s="183"/>
      <c r="J403" s="36"/>
      <c r="K403" s="36"/>
      <c r="L403" s="39"/>
      <c r="M403" s="184"/>
      <c r="N403" s="185"/>
      <c r="O403" s="64"/>
      <c r="P403" s="64"/>
      <c r="Q403" s="64"/>
      <c r="R403" s="64"/>
      <c r="S403" s="64"/>
      <c r="T403" s="65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141</v>
      </c>
      <c r="AU403" s="17" t="s">
        <v>83</v>
      </c>
    </row>
    <row r="404" spans="1:65" s="2" customFormat="1" ht="10">
      <c r="A404" s="34"/>
      <c r="B404" s="35"/>
      <c r="C404" s="36"/>
      <c r="D404" s="186" t="s">
        <v>149</v>
      </c>
      <c r="E404" s="36"/>
      <c r="F404" s="187" t="s">
        <v>626</v>
      </c>
      <c r="G404" s="36"/>
      <c r="H404" s="36"/>
      <c r="I404" s="183"/>
      <c r="J404" s="36"/>
      <c r="K404" s="36"/>
      <c r="L404" s="39"/>
      <c r="M404" s="184"/>
      <c r="N404" s="185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149</v>
      </c>
      <c r="AU404" s="17" t="s">
        <v>83</v>
      </c>
    </row>
    <row r="405" spans="1:65" s="2" customFormat="1" ht="16.5" customHeight="1">
      <c r="A405" s="34"/>
      <c r="B405" s="35"/>
      <c r="C405" s="169" t="s">
        <v>627</v>
      </c>
      <c r="D405" s="169" t="s">
        <v>136</v>
      </c>
      <c r="E405" s="170" t="s">
        <v>628</v>
      </c>
      <c r="F405" s="171" t="s">
        <v>629</v>
      </c>
      <c r="G405" s="172" t="s">
        <v>282</v>
      </c>
      <c r="H405" s="173">
        <v>1</v>
      </c>
      <c r="I405" s="174"/>
      <c r="J405" s="173">
        <f>ROUND(I405*H405,0)</f>
        <v>0</v>
      </c>
      <c r="K405" s="171" t="s">
        <v>603</v>
      </c>
      <c r="L405" s="39"/>
      <c r="M405" s="175" t="s">
        <v>20</v>
      </c>
      <c r="N405" s="176" t="s">
        <v>45</v>
      </c>
      <c r="O405" s="64"/>
      <c r="P405" s="177">
        <f>O405*H405</f>
        <v>0</v>
      </c>
      <c r="Q405" s="177">
        <v>0</v>
      </c>
      <c r="R405" s="177">
        <f>Q405*H405</f>
        <v>0</v>
      </c>
      <c r="S405" s="177">
        <v>0</v>
      </c>
      <c r="T405" s="17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79" t="s">
        <v>250</v>
      </c>
      <c r="AT405" s="179" t="s">
        <v>136</v>
      </c>
      <c r="AU405" s="179" t="s">
        <v>83</v>
      </c>
      <c r="AY405" s="17" t="s">
        <v>134</v>
      </c>
      <c r="BE405" s="180">
        <f>IF(N405="základní",J405,0)</f>
        <v>0</v>
      </c>
      <c r="BF405" s="180">
        <f>IF(N405="snížená",J405,0)</f>
        <v>0</v>
      </c>
      <c r="BG405" s="180">
        <f>IF(N405="zákl. přenesená",J405,0)</f>
        <v>0</v>
      </c>
      <c r="BH405" s="180">
        <f>IF(N405="sníž. přenesená",J405,0)</f>
        <v>0</v>
      </c>
      <c r="BI405" s="180">
        <f>IF(N405="nulová",J405,0)</f>
        <v>0</v>
      </c>
      <c r="BJ405" s="17" t="s">
        <v>8</v>
      </c>
      <c r="BK405" s="180">
        <f>ROUND(I405*H405,0)</f>
        <v>0</v>
      </c>
      <c r="BL405" s="17" t="s">
        <v>250</v>
      </c>
      <c r="BM405" s="179" t="s">
        <v>630</v>
      </c>
    </row>
    <row r="406" spans="1:65" s="2" customFormat="1" ht="10">
      <c r="A406" s="34"/>
      <c r="B406" s="35"/>
      <c r="C406" s="36"/>
      <c r="D406" s="181" t="s">
        <v>141</v>
      </c>
      <c r="E406" s="36"/>
      <c r="F406" s="182" t="s">
        <v>629</v>
      </c>
      <c r="G406" s="36"/>
      <c r="H406" s="36"/>
      <c r="I406" s="183"/>
      <c r="J406" s="36"/>
      <c r="K406" s="36"/>
      <c r="L406" s="39"/>
      <c r="M406" s="184"/>
      <c r="N406" s="185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141</v>
      </c>
      <c r="AU406" s="17" t="s">
        <v>83</v>
      </c>
    </row>
    <row r="407" spans="1:65" s="2" customFormat="1" ht="10">
      <c r="A407" s="34"/>
      <c r="B407" s="35"/>
      <c r="C407" s="36"/>
      <c r="D407" s="186" t="s">
        <v>149</v>
      </c>
      <c r="E407" s="36"/>
      <c r="F407" s="187" t="s">
        <v>631</v>
      </c>
      <c r="G407" s="36"/>
      <c r="H407" s="36"/>
      <c r="I407" s="183"/>
      <c r="J407" s="36"/>
      <c r="K407" s="36"/>
      <c r="L407" s="39"/>
      <c r="M407" s="184"/>
      <c r="N407" s="185"/>
      <c r="O407" s="64"/>
      <c r="P407" s="64"/>
      <c r="Q407" s="64"/>
      <c r="R407" s="64"/>
      <c r="S407" s="64"/>
      <c r="T407" s="65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149</v>
      </c>
      <c r="AU407" s="17" t="s">
        <v>83</v>
      </c>
    </row>
    <row r="408" spans="1:65" s="2" customFormat="1" ht="16.5" customHeight="1">
      <c r="A408" s="34"/>
      <c r="B408" s="35"/>
      <c r="C408" s="169" t="s">
        <v>632</v>
      </c>
      <c r="D408" s="169" t="s">
        <v>136</v>
      </c>
      <c r="E408" s="170" t="s">
        <v>633</v>
      </c>
      <c r="F408" s="171" t="s">
        <v>634</v>
      </c>
      <c r="G408" s="172" t="s">
        <v>282</v>
      </c>
      <c r="H408" s="173">
        <v>1</v>
      </c>
      <c r="I408" s="174"/>
      <c r="J408" s="173">
        <f>ROUND(I408*H408,0)</f>
        <v>0</v>
      </c>
      <c r="K408" s="171" t="s">
        <v>635</v>
      </c>
      <c r="L408" s="39"/>
      <c r="M408" s="175" t="s">
        <v>20</v>
      </c>
      <c r="N408" s="176" t="s">
        <v>45</v>
      </c>
      <c r="O408" s="64"/>
      <c r="P408" s="177">
        <f>O408*H408</f>
        <v>0</v>
      </c>
      <c r="Q408" s="177">
        <v>0</v>
      </c>
      <c r="R408" s="177">
        <f>Q408*H408</f>
        <v>0</v>
      </c>
      <c r="S408" s="177">
        <v>0</v>
      </c>
      <c r="T408" s="17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79" t="s">
        <v>250</v>
      </c>
      <c r="AT408" s="179" t="s">
        <v>136</v>
      </c>
      <c r="AU408" s="179" t="s">
        <v>83</v>
      </c>
      <c r="AY408" s="17" t="s">
        <v>134</v>
      </c>
      <c r="BE408" s="180">
        <f>IF(N408="základní",J408,0)</f>
        <v>0</v>
      </c>
      <c r="BF408" s="180">
        <f>IF(N408="snížená",J408,0)</f>
        <v>0</v>
      </c>
      <c r="BG408" s="180">
        <f>IF(N408="zákl. přenesená",J408,0)</f>
        <v>0</v>
      </c>
      <c r="BH408" s="180">
        <f>IF(N408="sníž. přenesená",J408,0)</f>
        <v>0</v>
      </c>
      <c r="BI408" s="180">
        <f>IF(N408="nulová",J408,0)</f>
        <v>0</v>
      </c>
      <c r="BJ408" s="17" t="s">
        <v>8</v>
      </c>
      <c r="BK408" s="180">
        <f>ROUND(I408*H408,0)</f>
        <v>0</v>
      </c>
      <c r="BL408" s="17" t="s">
        <v>250</v>
      </c>
      <c r="BM408" s="179" t="s">
        <v>636</v>
      </c>
    </row>
    <row r="409" spans="1:65" s="2" customFormat="1" ht="10">
      <c r="A409" s="34"/>
      <c r="B409" s="35"/>
      <c r="C409" s="36"/>
      <c r="D409" s="181" t="s">
        <v>141</v>
      </c>
      <c r="E409" s="36"/>
      <c r="F409" s="182" t="s">
        <v>634</v>
      </c>
      <c r="G409" s="36"/>
      <c r="H409" s="36"/>
      <c r="I409" s="183"/>
      <c r="J409" s="36"/>
      <c r="K409" s="36"/>
      <c r="L409" s="39"/>
      <c r="M409" s="184"/>
      <c r="N409" s="185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141</v>
      </c>
      <c r="AU409" s="17" t="s">
        <v>83</v>
      </c>
    </row>
    <row r="410" spans="1:65" s="2" customFormat="1" ht="16.5" customHeight="1">
      <c r="A410" s="34"/>
      <c r="B410" s="35"/>
      <c r="C410" s="169" t="s">
        <v>637</v>
      </c>
      <c r="D410" s="169" t="s">
        <v>136</v>
      </c>
      <c r="E410" s="170" t="s">
        <v>638</v>
      </c>
      <c r="F410" s="171" t="s">
        <v>639</v>
      </c>
      <c r="G410" s="172" t="s">
        <v>170</v>
      </c>
      <c r="H410" s="173">
        <v>0.1</v>
      </c>
      <c r="I410" s="174"/>
      <c r="J410" s="173">
        <f>ROUND(I410*H410,0)</f>
        <v>0</v>
      </c>
      <c r="K410" s="171" t="s">
        <v>588</v>
      </c>
      <c r="L410" s="39"/>
      <c r="M410" s="175" t="s">
        <v>20</v>
      </c>
      <c r="N410" s="176" t="s">
        <v>45</v>
      </c>
      <c r="O410" s="64"/>
      <c r="P410" s="177">
        <f>O410*H410</f>
        <v>0</v>
      </c>
      <c r="Q410" s="177">
        <v>0</v>
      </c>
      <c r="R410" s="177">
        <f>Q410*H410</f>
        <v>0</v>
      </c>
      <c r="S410" s="177">
        <v>0</v>
      </c>
      <c r="T410" s="17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79" t="s">
        <v>250</v>
      </c>
      <c r="AT410" s="179" t="s">
        <v>136</v>
      </c>
      <c r="AU410" s="179" t="s">
        <v>83</v>
      </c>
      <c r="AY410" s="17" t="s">
        <v>134</v>
      </c>
      <c r="BE410" s="180">
        <f>IF(N410="základní",J410,0)</f>
        <v>0</v>
      </c>
      <c r="BF410" s="180">
        <f>IF(N410="snížená",J410,0)</f>
        <v>0</v>
      </c>
      <c r="BG410" s="180">
        <f>IF(N410="zákl. přenesená",J410,0)</f>
        <v>0</v>
      </c>
      <c r="BH410" s="180">
        <f>IF(N410="sníž. přenesená",J410,0)</f>
        <v>0</v>
      </c>
      <c r="BI410" s="180">
        <f>IF(N410="nulová",J410,0)</f>
        <v>0</v>
      </c>
      <c r="BJ410" s="17" t="s">
        <v>8</v>
      </c>
      <c r="BK410" s="180">
        <f>ROUND(I410*H410,0)</f>
        <v>0</v>
      </c>
      <c r="BL410" s="17" t="s">
        <v>250</v>
      </c>
      <c r="BM410" s="179" t="s">
        <v>640</v>
      </c>
    </row>
    <row r="411" spans="1:65" s="2" customFormat="1" ht="10">
      <c r="A411" s="34"/>
      <c r="B411" s="35"/>
      <c r="C411" s="36"/>
      <c r="D411" s="181" t="s">
        <v>141</v>
      </c>
      <c r="E411" s="36"/>
      <c r="F411" s="182" t="s">
        <v>639</v>
      </c>
      <c r="G411" s="36"/>
      <c r="H411" s="36"/>
      <c r="I411" s="183"/>
      <c r="J411" s="36"/>
      <c r="K411" s="36"/>
      <c r="L411" s="39"/>
      <c r="M411" s="184"/>
      <c r="N411" s="185"/>
      <c r="O411" s="64"/>
      <c r="P411" s="64"/>
      <c r="Q411" s="64"/>
      <c r="R411" s="64"/>
      <c r="S411" s="64"/>
      <c r="T411" s="65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141</v>
      </c>
      <c r="AU411" s="17" t="s">
        <v>83</v>
      </c>
    </row>
    <row r="412" spans="1:65" s="2" customFormat="1" ht="10">
      <c r="A412" s="34"/>
      <c r="B412" s="35"/>
      <c r="C412" s="36"/>
      <c r="D412" s="186" t="s">
        <v>149</v>
      </c>
      <c r="E412" s="36"/>
      <c r="F412" s="187" t="s">
        <v>641</v>
      </c>
      <c r="G412" s="36"/>
      <c r="H412" s="36"/>
      <c r="I412" s="183"/>
      <c r="J412" s="36"/>
      <c r="K412" s="36"/>
      <c r="L412" s="39"/>
      <c r="M412" s="184"/>
      <c r="N412" s="185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149</v>
      </c>
      <c r="AU412" s="17" t="s">
        <v>83</v>
      </c>
    </row>
    <row r="413" spans="1:65" s="2" customFormat="1" ht="16.5" customHeight="1">
      <c r="A413" s="34"/>
      <c r="B413" s="35"/>
      <c r="C413" s="169" t="s">
        <v>642</v>
      </c>
      <c r="D413" s="169" t="s">
        <v>136</v>
      </c>
      <c r="E413" s="170" t="s">
        <v>643</v>
      </c>
      <c r="F413" s="171" t="s">
        <v>644</v>
      </c>
      <c r="G413" s="172" t="s">
        <v>282</v>
      </c>
      <c r="H413" s="173">
        <v>1</v>
      </c>
      <c r="I413" s="174"/>
      <c r="J413" s="173">
        <f>ROUND(I413*H413,0)</f>
        <v>0</v>
      </c>
      <c r="K413" s="171" t="s">
        <v>20</v>
      </c>
      <c r="L413" s="39"/>
      <c r="M413" s="175" t="s">
        <v>20</v>
      </c>
      <c r="N413" s="176" t="s">
        <v>45</v>
      </c>
      <c r="O413" s="64"/>
      <c r="P413" s="177">
        <f>O413*H413</f>
        <v>0</v>
      </c>
      <c r="Q413" s="177">
        <v>0</v>
      </c>
      <c r="R413" s="177">
        <f>Q413*H413</f>
        <v>0</v>
      </c>
      <c r="S413" s="177">
        <v>0</v>
      </c>
      <c r="T413" s="17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79" t="s">
        <v>250</v>
      </c>
      <c r="AT413" s="179" t="s">
        <v>136</v>
      </c>
      <c r="AU413" s="179" t="s">
        <v>83</v>
      </c>
      <c r="AY413" s="17" t="s">
        <v>134</v>
      </c>
      <c r="BE413" s="180">
        <f>IF(N413="základní",J413,0)</f>
        <v>0</v>
      </c>
      <c r="BF413" s="180">
        <f>IF(N413="snížená",J413,0)</f>
        <v>0</v>
      </c>
      <c r="BG413" s="180">
        <f>IF(N413="zákl. přenesená",J413,0)</f>
        <v>0</v>
      </c>
      <c r="BH413" s="180">
        <f>IF(N413="sníž. přenesená",J413,0)</f>
        <v>0</v>
      </c>
      <c r="BI413" s="180">
        <f>IF(N413="nulová",J413,0)</f>
        <v>0</v>
      </c>
      <c r="BJ413" s="17" t="s">
        <v>8</v>
      </c>
      <c r="BK413" s="180">
        <f>ROUND(I413*H413,0)</f>
        <v>0</v>
      </c>
      <c r="BL413" s="17" t="s">
        <v>250</v>
      </c>
      <c r="BM413" s="179" t="s">
        <v>645</v>
      </c>
    </row>
    <row r="414" spans="1:65" s="2" customFormat="1" ht="10">
      <c r="A414" s="34"/>
      <c r="B414" s="35"/>
      <c r="C414" s="36"/>
      <c r="D414" s="181" t="s">
        <v>141</v>
      </c>
      <c r="E414" s="36"/>
      <c r="F414" s="182" t="s">
        <v>644</v>
      </c>
      <c r="G414" s="36"/>
      <c r="H414" s="36"/>
      <c r="I414" s="183"/>
      <c r="J414" s="36"/>
      <c r="K414" s="36"/>
      <c r="L414" s="39"/>
      <c r="M414" s="184"/>
      <c r="N414" s="185"/>
      <c r="O414" s="64"/>
      <c r="P414" s="64"/>
      <c r="Q414" s="64"/>
      <c r="R414" s="64"/>
      <c r="S414" s="64"/>
      <c r="T414" s="65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141</v>
      </c>
      <c r="AU414" s="17" t="s">
        <v>83</v>
      </c>
    </row>
    <row r="415" spans="1:65" s="2" customFormat="1" ht="16.5" customHeight="1">
      <c r="A415" s="34"/>
      <c r="B415" s="35"/>
      <c r="C415" s="169" t="s">
        <v>646</v>
      </c>
      <c r="D415" s="169" t="s">
        <v>136</v>
      </c>
      <c r="E415" s="170" t="s">
        <v>647</v>
      </c>
      <c r="F415" s="171" t="s">
        <v>648</v>
      </c>
      <c r="G415" s="172" t="s">
        <v>282</v>
      </c>
      <c r="H415" s="173">
        <v>1</v>
      </c>
      <c r="I415" s="174"/>
      <c r="J415" s="173">
        <f>ROUND(I415*H415,0)</f>
        <v>0</v>
      </c>
      <c r="K415" s="171" t="s">
        <v>20</v>
      </c>
      <c r="L415" s="39"/>
      <c r="M415" s="175" t="s">
        <v>20</v>
      </c>
      <c r="N415" s="176" t="s">
        <v>45</v>
      </c>
      <c r="O415" s="64"/>
      <c r="P415" s="177">
        <f>O415*H415</f>
        <v>0</v>
      </c>
      <c r="Q415" s="177">
        <v>0</v>
      </c>
      <c r="R415" s="177">
        <f>Q415*H415</f>
        <v>0</v>
      </c>
      <c r="S415" s="177">
        <v>0</v>
      </c>
      <c r="T415" s="17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79" t="s">
        <v>250</v>
      </c>
      <c r="AT415" s="179" t="s">
        <v>136</v>
      </c>
      <c r="AU415" s="179" t="s">
        <v>83</v>
      </c>
      <c r="AY415" s="17" t="s">
        <v>134</v>
      </c>
      <c r="BE415" s="180">
        <f>IF(N415="základní",J415,0)</f>
        <v>0</v>
      </c>
      <c r="BF415" s="180">
        <f>IF(N415="snížená",J415,0)</f>
        <v>0</v>
      </c>
      <c r="BG415" s="180">
        <f>IF(N415="zákl. přenesená",J415,0)</f>
        <v>0</v>
      </c>
      <c r="BH415" s="180">
        <f>IF(N415="sníž. přenesená",J415,0)</f>
        <v>0</v>
      </c>
      <c r="BI415" s="180">
        <f>IF(N415="nulová",J415,0)</f>
        <v>0</v>
      </c>
      <c r="BJ415" s="17" t="s">
        <v>8</v>
      </c>
      <c r="BK415" s="180">
        <f>ROUND(I415*H415,0)</f>
        <v>0</v>
      </c>
      <c r="BL415" s="17" t="s">
        <v>250</v>
      </c>
      <c r="BM415" s="179" t="s">
        <v>649</v>
      </c>
    </row>
    <row r="416" spans="1:65" s="2" customFormat="1" ht="10">
      <c r="A416" s="34"/>
      <c r="B416" s="35"/>
      <c r="C416" s="36"/>
      <c r="D416" s="181" t="s">
        <v>141</v>
      </c>
      <c r="E416" s="36"/>
      <c r="F416" s="182" t="s">
        <v>648</v>
      </c>
      <c r="G416" s="36"/>
      <c r="H416" s="36"/>
      <c r="I416" s="183"/>
      <c r="J416" s="36"/>
      <c r="K416" s="36"/>
      <c r="L416" s="39"/>
      <c r="M416" s="184"/>
      <c r="N416" s="185"/>
      <c r="O416" s="64"/>
      <c r="P416" s="64"/>
      <c r="Q416" s="64"/>
      <c r="R416" s="64"/>
      <c r="S416" s="64"/>
      <c r="T416" s="65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141</v>
      </c>
      <c r="AU416" s="17" t="s">
        <v>83</v>
      </c>
    </row>
    <row r="417" spans="1:65" s="2" customFormat="1" ht="16.5" customHeight="1">
      <c r="A417" s="34"/>
      <c r="B417" s="35"/>
      <c r="C417" s="169" t="s">
        <v>650</v>
      </c>
      <c r="D417" s="169" t="s">
        <v>136</v>
      </c>
      <c r="E417" s="170" t="s">
        <v>651</v>
      </c>
      <c r="F417" s="171" t="s">
        <v>652</v>
      </c>
      <c r="G417" s="172" t="s">
        <v>282</v>
      </c>
      <c r="H417" s="173">
        <v>1</v>
      </c>
      <c r="I417" s="174"/>
      <c r="J417" s="173">
        <f>ROUND(I417*H417,0)</f>
        <v>0</v>
      </c>
      <c r="K417" s="171" t="s">
        <v>20</v>
      </c>
      <c r="L417" s="39"/>
      <c r="M417" s="175" t="s">
        <v>20</v>
      </c>
      <c r="N417" s="176" t="s">
        <v>45</v>
      </c>
      <c r="O417" s="64"/>
      <c r="P417" s="177">
        <f>O417*H417</f>
        <v>0</v>
      </c>
      <c r="Q417" s="177">
        <v>0</v>
      </c>
      <c r="R417" s="177">
        <f>Q417*H417</f>
        <v>0</v>
      </c>
      <c r="S417" s="177">
        <v>0</v>
      </c>
      <c r="T417" s="17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79" t="s">
        <v>250</v>
      </c>
      <c r="AT417" s="179" t="s">
        <v>136</v>
      </c>
      <c r="AU417" s="179" t="s">
        <v>83</v>
      </c>
      <c r="AY417" s="17" t="s">
        <v>134</v>
      </c>
      <c r="BE417" s="180">
        <f>IF(N417="základní",J417,0)</f>
        <v>0</v>
      </c>
      <c r="BF417" s="180">
        <f>IF(N417="snížená",J417,0)</f>
        <v>0</v>
      </c>
      <c r="BG417" s="180">
        <f>IF(N417="zákl. přenesená",J417,0)</f>
        <v>0</v>
      </c>
      <c r="BH417" s="180">
        <f>IF(N417="sníž. přenesená",J417,0)</f>
        <v>0</v>
      </c>
      <c r="BI417" s="180">
        <f>IF(N417="nulová",J417,0)</f>
        <v>0</v>
      </c>
      <c r="BJ417" s="17" t="s">
        <v>8</v>
      </c>
      <c r="BK417" s="180">
        <f>ROUND(I417*H417,0)</f>
        <v>0</v>
      </c>
      <c r="BL417" s="17" t="s">
        <v>250</v>
      </c>
      <c r="BM417" s="179" t="s">
        <v>653</v>
      </c>
    </row>
    <row r="418" spans="1:65" s="2" customFormat="1" ht="10">
      <c r="A418" s="34"/>
      <c r="B418" s="35"/>
      <c r="C418" s="36"/>
      <c r="D418" s="181" t="s">
        <v>141</v>
      </c>
      <c r="E418" s="36"/>
      <c r="F418" s="182" t="s">
        <v>652</v>
      </c>
      <c r="G418" s="36"/>
      <c r="H418" s="36"/>
      <c r="I418" s="183"/>
      <c r="J418" s="36"/>
      <c r="K418" s="36"/>
      <c r="L418" s="39"/>
      <c r="M418" s="184"/>
      <c r="N418" s="185"/>
      <c r="O418" s="64"/>
      <c r="P418" s="64"/>
      <c r="Q418" s="64"/>
      <c r="R418" s="64"/>
      <c r="S418" s="64"/>
      <c r="T418" s="65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141</v>
      </c>
      <c r="AU418" s="17" t="s">
        <v>83</v>
      </c>
    </row>
    <row r="419" spans="1:65" s="2" customFormat="1" ht="16.5" customHeight="1">
      <c r="A419" s="34"/>
      <c r="B419" s="35"/>
      <c r="C419" s="169" t="s">
        <v>654</v>
      </c>
      <c r="D419" s="169" t="s">
        <v>136</v>
      </c>
      <c r="E419" s="170" t="s">
        <v>655</v>
      </c>
      <c r="F419" s="171" t="s">
        <v>656</v>
      </c>
      <c r="G419" s="172" t="s">
        <v>657</v>
      </c>
      <c r="H419" s="173">
        <v>3</v>
      </c>
      <c r="I419" s="174"/>
      <c r="J419" s="173">
        <f>ROUND(I419*H419,0)</f>
        <v>0</v>
      </c>
      <c r="K419" s="171" t="s">
        <v>20</v>
      </c>
      <c r="L419" s="39"/>
      <c r="M419" s="175" t="s">
        <v>20</v>
      </c>
      <c r="N419" s="176" t="s">
        <v>45</v>
      </c>
      <c r="O419" s="64"/>
      <c r="P419" s="177">
        <f>O419*H419</f>
        <v>0</v>
      </c>
      <c r="Q419" s="177">
        <v>0</v>
      </c>
      <c r="R419" s="177">
        <f>Q419*H419</f>
        <v>0</v>
      </c>
      <c r="S419" s="177">
        <v>0</v>
      </c>
      <c r="T419" s="17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79" t="s">
        <v>250</v>
      </c>
      <c r="AT419" s="179" t="s">
        <v>136</v>
      </c>
      <c r="AU419" s="179" t="s">
        <v>83</v>
      </c>
      <c r="AY419" s="17" t="s">
        <v>134</v>
      </c>
      <c r="BE419" s="180">
        <f>IF(N419="základní",J419,0)</f>
        <v>0</v>
      </c>
      <c r="BF419" s="180">
        <f>IF(N419="snížená",J419,0)</f>
        <v>0</v>
      </c>
      <c r="BG419" s="180">
        <f>IF(N419="zákl. přenesená",J419,0)</f>
        <v>0</v>
      </c>
      <c r="BH419" s="180">
        <f>IF(N419="sníž. přenesená",J419,0)</f>
        <v>0</v>
      </c>
      <c r="BI419" s="180">
        <f>IF(N419="nulová",J419,0)</f>
        <v>0</v>
      </c>
      <c r="BJ419" s="17" t="s">
        <v>8</v>
      </c>
      <c r="BK419" s="180">
        <f>ROUND(I419*H419,0)</f>
        <v>0</v>
      </c>
      <c r="BL419" s="17" t="s">
        <v>250</v>
      </c>
      <c r="BM419" s="179" t="s">
        <v>658</v>
      </c>
    </row>
    <row r="420" spans="1:65" s="2" customFormat="1" ht="10">
      <c r="A420" s="34"/>
      <c r="B420" s="35"/>
      <c r="C420" s="36"/>
      <c r="D420" s="181" t="s">
        <v>141</v>
      </c>
      <c r="E420" s="36"/>
      <c r="F420" s="182" t="s">
        <v>656</v>
      </c>
      <c r="G420" s="36"/>
      <c r="H420" s="36"/>
      <c r="I420" s="183"/>
      <c r="J420" s="36"/>
      <c r="K420" s="36"/>
      <c r="L420" s="39"/>
      <c r="M420" s="184"/>
      <c r="N420" s="185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141</v>
      </c>
      <c r="AU420" s="17" t="s">
        <v>83</v>
      </c>
    </row>
    <row r="421" spans="1:65" s="2" customFormat="1" ht="16.5" customHeight="1">
      <c r="A421" s="34"/>
      <c r="B421" s="35"/>
      <c r="C421" s="169" t="s">
        <v>659</v>
      </c>
      <c r="D421" s="169" t="s">
        <v>136</v>
      </c>
      <c r="E421" s="170" t="s">
        <v>660</v>
      </c>
      <c r="F421" s="171" t="s">
        <v>661</v>
      </c>
      <c r="G421" s="172" t="s">
        <v>282</v>
      </c>
      <c r="H421" s="173">
        <v>1</v>
      </c>
      <c r="I421" s="174"/>
      <c r="J421" s="173">
        <f>ROUND(I421*H421,0)</f>
        <v>0</v>
      </c>
      <c r="K421" s="171" t="s">
        <v>20</v>
      </c>
      <c r="L421" s="39"/>
      <c r="M421" s="175" t="s">
        <v>20</v>
      </c>
      <c r="N421" s="176" t="s">
        <v>45</v>
      </c>
      <c r="O421" s="64"/>
      <c r="P421" s="177">
        <f>O421*H421</f>
        <v>0</v>
      </c>
      <c r="Q421" s="177">
        <v>0</v>
      </c>
      <c r="R421" s="177">
        <f>Q421*H421</f>
        <v>0</v>
      </c>
      <c r="S421" s="177">
        <v>0</v>
      </c>
      <c r="T421" s="17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79" t="s">
        <v>250</v>
      </c>
      <c r="AT421" s="179" t="s">
        <v>136</v>
      </c>
      <c r="AU421" s="179" t="s">
        <v>83</v>
      </c>
      <c r="AY421" s="17" t="s">
        <v>134</v>
      </c>
      <c r="BE421" s="180">
        <f>IF(N421="základní",J421,0)</f>
        <v>0</v>
      </c>
      <c r="BF421" s="180">
        <f>IF(N421="snížená",J421,0)</f>
        <v>0</v>
      </c>
      <c r="BG421" s="180">
        <f>IF(N421="zákl. přenesená",J421,0)</f>
        <v>0</v>
      </c>
      <c r="BH421" s="180">
        <f>IF(N421="sníž. přenesená",J421,0)</f>
        <v>0</v>
      </c>
      <c r="BI421" s="180">
        <f>IF(N421="nulová",J421,0)</f>
        <v>0</v>
      </c>
      <c r="BJ421" s="17" t="s">
        <v>8</v>
      </c>
      <c r="BK421" s="180">
        <f>ROUND(I421*H421,0)</f>
        <v>0</v>
      </c>
      <c r="BL421" s="17" t="s">
        <v>250</v>
      </c>
      <c r="BM421" s="179" t="s">
        <v>662</v>
      </c>
    </row>
    <row r="422" spans="1:65" s="2" customFormat="1" ht="10">
      <c r="A422" s="34"/>
      <c r="B422" s="35"/>
      <c r="C422" s="36"/>
      <c r="D422" s="181" t="s">
        <v>141</v>
      </c>
      <c r="E422" s="36"/>
      <c r="F422" s="182" t="s">
        <v>661</v>
      </c>
      <c r="G422" s="36"/>
      <c r="H422" s="36"/>
      <c r="I422" s="183"/>
      <c r="J422" s="36"/>
      <c r="K422" s="36"/>
      <c r="L422" s="39"/>
      <c r="M422" s="184"/>
      <c r="N422" s="185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7" t="s">
        <v>141</v>
      </c>
      <c r="AU422" s="17" t="s">
        <v>83</v>
      </c>
    </row>
    <row r="423" spans="1:65" s="2" customFormat="1" ht="16.5" customHeight="1">
      <c r="A423" s="34"/>
      <c r="B423" s="35"/>
      <c r="C423" s="169" t="s">
        <v>663</v>
      </c>
      <c r="D423" s="169" t="s">
        <v>136</v>
      </c>
      <c r="E423" s="170" t="s">
        <v>664</v>
      </c>
      <c r="F423" s="171" t="s">
        <v>665</v>
      </c>
      <c r="G423" s="172" t="s">
        <v>666</v>
      </c>
      <c r="H423" s="173">
        <v>20</v>
      </c>
      <c r="I423" s="174"/>
      <c r="J423" s="173">
        <f>ROUND(I423*H423,0)</f>
        <v>0</v>
      </c>
      <c r="K423" s="171" t="s">
        <v>20</v>
      </c>
      <c r="L423" s="39"/>
      <c r="M423" s="175" t="s">
        <v>20</v>
      </c>
      <c r="N423" s="176" t="s">
        <v>45</v>
      </c>
      <c r="O423" s="64"/>
      <c r="P423" s="177">
        <f>O423*H423</f>
        <v>0</v>
      </c>
      <c r="Q423" s="177">
        <v>0</v>
      </c>
      <c r="R423" s="177">
        <f>Q423*H423</f>
        <v>0</v>
      </c>
      <c r="S423" s="177">
        <v>0</v>
      </c>
      <c r="T423" s="178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79" t="s">
        <v>250</v>
      </c>
      <c r="AT423" s="179" t="s">
        <v>136</v>
      </c>
      <c r="AU423" s="179" t="s">
        <v>83</v>
      </c>
      <c r="AY423" s="17" t="s">
        <v>134</v>
      </c>
      <c r="BE423" s="180">
        <f>IF(N423="základní",J423,0)</f>
        <v>0</v>
      </c>
      <c r="BF423" s="180">
        <f>IF(N423="snížená",J423,0)</f>
        <v>0</v>
      </c>
      <c r="BG423" s="180">
        <f>IF(N423="zákl. přenesená",J423,0)</f>
        <v>0</v>
      </c>
      <c r="BH423" s="180">
        <f>IF(N423="sníž. přenesená",J423,0)</f>
        <v>0</v>
      </c>
      <c r="BI423" s="180">
        <f>IF(N423="nulová",J423,0)</f>
        <v>0</v>
      </c>
      <c r="BJ423" s="17" t="s">
        <v>8</v>
      </c>
      <c r="BK423" s="180">
        <f>ROUND(I423*H423,0)</f>
        <v>0</v>
      </c>
      <c r="BL423" s="17" t="s">
        <v>250</v>
      </c>
      <c r="BM423" s="179" t="s">
        <v>667</v>
      </c>
    </row>
    <row r="424" spans="1:65" s="2" customFormat="1" ht="10">
      <c r="A424" s="34"/>
      <c r="B424" s="35"/>
      <c r="C424" s="36"/>
      <c r="D424" s="181" t="s">
        <v>141</v>
      </c>
      <c r="E424" s="36"/>
      <c r="F424" s="182" t="s">
        <v>665</v>
      </c>
      <c r="G424" s="36"/>
      <c r="H424" s="36"/>
      <c r="I424" s="183"/>
      <c r="J424" s="36"/>
      <c r="K424" s="36"/>
      <c r="L424" s="39"/>
      <c r="M424" s="184"/>
      <c r="N424" s="185"/>
      <c r="O424" s="64"/>
      <c r="P424" s="64"/>
      <c r="Q424" s="64"/>
      <c r="R424" s="64"/>
      <c r="S424" s="64"/>
      <c r="T424" s="65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141</v>
      </c>
      <c r="AU424" s="17" t="s">
        <v>83</v>
      </c>
    </row>
    <row r="425" spans="1:65" s="2" customFormat="1" ht="16.5" customHeight="1">
      <c r="A425" s="34"/>
      <c r="B425" s="35"/>
      <c r="C425" s="169" t="s">
        <v>668</v>
      </c>
      <c r="D425" s="169" t="s">
        <v>136</v>
      </c>
      <c r="E425" s="170" t="s">
        <v>669</v>
      </c>
      <c r="F425" s="171" t="s">
        <v>670</v>
      </c>
      <c r="G425" s="172" t="s">
        <v>282</v>
      </c>
      <c r="H425" s="173">
        <v>1</v>
      </c>
      <c r="I425" s="174"/>
      <c r="J425" s="173">
        <f>ROUND(I425*H425,0)</f>
        <v>0</v>
      </c>
      <c r="K425" s="171" t="s">
        <v>20</v>
      </c>
      <c r="L425" s="39"/>
      <c r="M425" s="175" t="s">
        <v>20</v>
      </c>
      <c r="N425" s="176" t="s">
        <v>45</v>
      </c>
      <c r="O425" s="64"/>
      <c r="P425" s="177">
        <f>O425*H425</f>
        <v>0</v>
      </c>
      <c r="Q425" s="177">
        <v>0</v>
      </c>
      <c r="R425" s="177">
        <f>Q425*H425</f>
        <v>0</v>
      </c>
      <c r="S425" s="177">
        <v>0</v>
      </c>
      <c r="T425" s="17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79" t="s">
        <v>250</v>
      </c>
      <c r="AT425" s="179" t="s">
        <v>136</v>
      </c>
      <c r="AU425" s="179" t="s">
        <v>83</v>
      </c>
      <c r="AY425" s="17" t="s">
        <v>134</v>
      </c>
      <c r="BE425" s="180">
        <f>IF(N425="základní",J425,0)</f>
        <v>0</v>
      </c>
      <c r="BF425" s="180">
        <f>IF(N425="snížená",J425,0)</f>
        <v>0</v>
      </c>
      <c r="BG425" s="180">
        <f>IF(N425="zákl. přenesená",J425,0)</f>
        <v>0</v>
      </c>
      <c r="BH425" s="180">
        <f>IF(N425="sníž. přenesená",J425,0)</f>
        <v>0</v>
      </c>
      <c r="BI425" s="180">
        <f>IF(N425="nulová",J425,0)</f>
        <v>0</v>
      </c>
      <c r="BJ425" s="17" t="s">
        <v>8</v>
      </c>
      <c r="BK425" s="180">
        <f>ROUND(I425*H425,0)</f>
        <v>0</v>
      </c>
      <c r="BL425" s="17" t="s">
        <v>250</v>
      </c>
      <c r="BM425" s="179" t="s">
        <v>671</v>
      </c>
    </row>
    <row r="426" spans="1:65" s="2" customFormat="1" ht="10">
      <c r="A426" s="34"/>
      <c r="B426" s="35"/>
      <c r="C426" s="36"/>
      <c r="D426" s="181" t="s">
        <v>141</v>
      </c>
      <c r="E426" s="36"/>
      <c r="F426" s="182" t="s">
        <v>670</v>
      </c>
      <c r="G426" s="36"/>
      <c r="H426" s="36"/>
      <c r="I426" s="183"/>
      <c r="J426" s="36"/>
      <c r="K426" s="36"/>
      <c r="L426" s="39"/>
      <c r="M426" s="184"/>
      <c r="N426" s="185"/>
      <c r="O426" s="64"/>
      <c r="P426" s="64"/>
      <c r="Q426" s="64"/>
      <c r="R426" s="64"/>
      <c r="S426" s="64"/>
      <c r="T426" s="65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7" t="s">
        <v>141</v>
      </c>
      <c r="AU426" s="17" t="s">
        <v>83</v>
      </c>
    </row>
    <row r="427" spans="1:65" s="2" customFormat="1" ht="16.5" customHeight="1">
      <c r="A427" s="34"/>
      <c r="B427" s="35"/>
      <c r="C427" s="169" t="s">
        <v>672</v>
      </c>
      <c r="D427" s="169" t="s">
        <v>136</v>
      </c>
      <c r="E427" s="170" t="s">
        <v>673</v>
      </c>
      <c r="F427" s="171" t="s">
        <v>674</v>
      </c>
      <c r="G427" s="172" t="s">
        <v>282</v>
      </c>
      <c r="H427" s="173">
        <v>1</v>
      </c>
      <c r="I427" s="174"/>
      <c r="J427" s="173">
        <f>ROUND(I427*H427,0)</f>
        <v>0</v>
      </c>
      <c r="K427" s="171" t="s">
        <v>20</v>
      </c>
      <c r="L427" s="39"/>
      <c r="M427" s="175" t="s">
        <v>20</v>
      </c>
      <c r="N427" s="176" t="s">
        <v>45</v>
      </c>
      <c r="O427" s="64"/>
      <c r="P427" s="177">
        <f>O427*H427</f>
        <v>0</v>
      </c>
      <c r="Q427" s="177">
        <v>0</v>
      </c>
      <c r="R427" s="177">
        <f>Q427*H427</f>
        <v>0</v>
      </c>
      <c r="S427" s="177">
        <v>0</v>
      </c>
      <c r="T427" s="17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79" t="s">
        <v>250</v>
      </c>
      <c r="AT427" s="179" t="s">
        <v>136</v>
      </c>
      <c r="AU427" s="179" t="s">
        <v>83</v>
      </c>
      <c r="AY427" s="17" t="s">
        <v>134</v>
      </c>
      <c r="BE427" s="180">
        <f>IF(N427="základní",J427,0)</f>
        <v>0</v>
      </c>
      <c r="BF427" s="180">
        <f>IF(N427="snížená",J427,0)</f>
        <v>0</v>
      </c>
      <c r="BG427" s="180">
        <f>IF(N427="zákl. přenesená",J427,0)</f>
        <v>0</v>
      </c>
      <c r="BH427" s="180">
        <f>IF(N427="sníž. přenesená",J427,0)</f>
        <v>0</v>
      </c>
      <c r="BI427" s="180">
        <f>IF(N427="nulová",J427,0)</f>
        <v>0</v>
      </c>
      <c r="BJ427" s="17" t="s">
        <v>8</v>
      </c>
      <c r="BK427" s="180">
        <f>ROUND(I427*H427,0)</f>
        <v>0</v>
      </c>
      <c r="BL427" s="17" t="s">
        <v>250</v>
      </c>
      <c r="BM427" s="179" t="s">
        <v>675</v>
      </c>
    </row>
    <row r="428" spans="1:65" s="2" customFormat="1" ht="10">
      <c r="A428" s="34"/>
      <c r="B428" s="35"/>
      <c r="C428" s="36"/>
      <c r="D428" s="181" t="s">
        <v>141</v>
      </c>
      <c r="E428" s="36"/>
      <c r="F428" s="182" t="s">
        <v>674</v>
      </c>
      <c r="G428" s="36"/>
      <c r="H428" s="36"/>
      <c r="I428" s="183"/>
      <c r="J428" s="36"/>
      <c r="K428" s="36"/>
      <c r="L428" s="39"/>
      <c r="M428" s="184"/>
      <c r="N428" s="185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141</v>
      </c>
      <c r="AU428" s="17" t="s">
        <v>83</v>
      </c>
    </row>
    <row r="429" spans="1:65" s="2" customFormat="1" ht="16.5" customHeight="1">
      <c r="A429" s="34"/>
      <c r="B429" s="35"/>
      <c r="C429" s="169" t="s">
        <v>676</v>
      </c>
      <c r="D429" s="169" t="s">
        <v>136</v>
      </c>
      <c r="E429" s="170" t="s">
        <v>677</v>
      </c>
      <c r="F429" s="171" t="s">
        <v>678</v>
      </c>
      <c r="G429" s="172" t="s">
        <v>282</v>
      </c>
      <c r="H429" s="173">
        <v>1</v>
      </c>
      <c r="I429" s="174"/>
      <c r="J429" s="173">
        <f>ROUND(I429*H429,0)</f>
        <v>0</v>
      </c>
      <c r="K429" s="171" t="s">
        <v>20</v>
      </c>
      <c r="L429" s="39"/>
      <c r="M429" s="175" t="s">
        <v>20</v>
      </c>
      <c r="N429" s="176" t="s">
        <v>45</v>
      </c>
      <c r="O429" s="64"/>
      <c r="P429" s="177">
        <f>O429*H429</f>
        <v>0</v>
      </c>
      <c r="Q429" s="177">
        <v>0</v>
      </c>
      <c r="R429" s="177">
        <f>Q429*H429</f>
        <v>0</v>
      </c>
      <c r="S429" s="177">
        <v>0</v>
      </c>
      <c r="T429" s="178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79" t="s">
        <v>250</v>
      </c>
      <c r="AT429" s="179" t="s">
        <v>136</v>
      </c>
      <c r="AU429" s="179" t="s">
        <v>83</v>
      </c>
      <c r="AY429" s="17" t="s">
        <v>134</v>
      </c>
      <c r="BE429" s="180">
        <f>IF(N429="základní",J429,0)</f>
        <v>0</v>
      </c>
      <c r="BF429" s="180">
        <f>IF(N429="snížená",J429,0)</f>
        <v>0</v>
      </c>
      <c r="BG429" s="180">
        <f>IF(N429="zákl. přenesená",J429,0)</f>
        <v>0</v>
      </c>
      <c r="BH429" s="180">
        <f>IF(N429="sníž. přenesená",J429,0)</f>
        <v>0</v>
      </c>
      <c r="BI429" s="180">
        <f>IF(N429="nulová",J429,0)</f>
        <v>0</v>
      </c>
      <c r="BJ429" s="17" t="s">
        <v>8</v>
      </c>
      <c r="BK429" s="180">
        <f>ROUND(I429*H429,0)</f>
        <v>0</v>
      </c>
      <c r="BL429" s="17" t="s">
        <v>250</v>
      </c>
      <c r="BM429" s="179" t="s">
        <v>679</v>
      </c>
    </row>
    <row r="430" spans="1:65" s="2" customFormat="1" ht="10">
      <c r="A430" s="34"/>
      <c r="B430" s="35"/>
      <c r="C430" s="36"/>
      <c r="D430" s="181" t="s">
        <v>141</v>
      </c>
      <c r="E430" s="36"/>
      <c r="F430" s="182" t="s">
        <v>678</v>
      </c>
      <c r="G430" s="36"/>
      <c r="H430" s="36"/>
      <c r="I430" s="183"/>
      <c r="J430" s="36"/>
      <c r="K430" s="36"/>
      <c r="L430" s="39"/>
      <c r="M430" s="184"/>
      <c r="N430" s="185"/>
      <c r="O430" s="64"/>
      <c r="P430" s="64"/>
      <c r="Q430" s="64"/>
      <c r="R430" s="64"/>
      <c r="S430" s="64"/>
      <c r="T430" s="65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141</v>
      </c>
      <c r="AU430" s="17" t="s">
        <v>83</v>
      </c>
    </row>
    <row r="431" spans="1:65" s="2" customFormat="1" ht="16.5" customHeight="1">
      <c r="A431" s="34"/>
      <c r="B431" s="35"/>
      <c r="C431" s="169" t="s">
        <v>680</v>
      </c>
      <c r="D431" s="169" t="s">
        <v>136</v>
      </c>
      <c r="E431" s="170" t="s">
        <v>681</v>
      </c>
      <c r="F431" s="171" t="s">
        <v>682</v>
      </c>
      <c r="G431" s="172" t="s">
        <v>447</v>
      </c>
      <c r="H431" s="173">
        <v>3</v>
      </c>
      <c r="I431" s="174"/>
      <c r="J431" s="173">
        <f>ROUND(I431*H431,0)</f>
        <v>0</v>
      </c>
      <c r="K431" s="171" t="s">
        <v>20</v>
      </c>
      <c r="L431" s="39"/>
      <c r="M431" s="175" t="s">
        <v>20</v>
      </c>
      <c r="N431" s="176" t="s">
        <v>45</v>
      </c>
      <c r="O431" s="64"/>
      <c r="P431" s="177">
        <f>O431*H431</f>
        <v>0</v>
      </c>
      <c r="Q431" s="177">
        <v>0</v>
      </c>
      <c r="R431" s="177">
        <f>Q431*H431</f>
        <v>0</v>
      </c>
      <c r="S431" s="177">
        <v>0</v>
      </c>
      <c r="T431" s="17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79" t="s">
        <v>250</v>
      </c>
      <c r="AT431" s="179" t="s">
        <v>136</v>
      </c>
      <c r="AU431" s="179" t="s">
        <v>83</v>
      </c>
      <c r="AY431" s="17" t="s">
        <v>134</v>
      </c>
      <c r="BE431" s="180">
        <f>IF(N431="základní",J431,0)</f>
        <v>0</v>
      </c>
      <c r="BF431" s="180">
        <f>IF(N431="snížená",J431,0)</f>
        <v>0</v>
      </c>
      <c r="BG431" s="180">
        <f>IF(N431="zákl. přenesená",J431,0)</f>
        <v>0</v>
      </c>
      <c r="BH431" s="180">
        <f>IF(N431="sníž. přenesená",J431,0)</f>
        <v>0</v>
      </c>
      <c r="BI431" s="180">
        <f>IF(N431="nulová",J431,0)</f>
        <v>0</v>
      </c>
      <c r="BJ431" s="17" t="s">
        <v>8</v>
      </c>
      <c r="BK431" s="180">
        <f>ROUND(I431*H431,0)</f>
        <v>0</v>
      </c>
      <c r="BL431" s="17" t="s">
        <v>250</v>
      </c>
      <c r="BM431" s="179" t="s">
        <v>683</v>
      </c>
    </row>
    <row r="432" spans="1:65" s="2" customFormat="1" ht="10">
      <c r="A432" s="34"/>
      <c r="B432" s="35"/>
      <c r="C432" s="36"/>
      <c r="D432" s="181" t="s">
        <v>141</v>
      </c>
      <c r="E432" s="36"/>
      <c r="F432" s="182" t="s">
        <v>682</v>
      </c>
      <c r="G432" s="36"/>
      <c r="H432" s="36"/>
      <c r="I432" s="183"/>
      <c r="J432" s="36"/>
      <c r="K432" s="36"/>
      <c r="L432" s="39"/>
      <c r="M432" s="184"/>
      <c r="N432" s="185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7" t="s">
        <v>141</v>
      </c>
      <c r="AU432" s="17" t="s">
        <v>83</v>
      </c>
    </row>
    <row r="433" spans="1:65" s="2" customFormat="1" ht="16.5" customHeight="1">
      <c r="A433" s="34"/>
      <c r="B433" s="35"/>
      <c r="C433" s="169" t="s">
        <v>684</v>
      </c>
      <c r="D433" s="169" t="s">
        <v>136</v>
      </c>
      <c r="E433" s="170" t="s">
        <v>685</v>
      </c>
      <c r="F433" s="171" t="s">
        <v>686</v>
      </c>
      <c r="G433" s="172" t="s">
        <v>447</v>
      </c>
      <c r="H433" s="173">
        <v>1</v>
      </c>
      <c r="I433" s="174"/>
      <c r="J433" s="173">
        <f>ROUND(I433*H433,0)</f>
        <v>0</v>
      </c>
      <c r="K433" s="171" t="s">
        <v>20</v>
      </c>
      <c r="L433" s="39"/>
      <c r="M433" s="175" t="s">
        <v>20</v>
      </c>
      <c r="N433" s="176" t="s">
        <v>45</v>
      </c>
      <c r="O433" s="64"/>
      <c r="P433" s="177">
        <f>O433*H433</f>
        <v>0</v>
      </c>
      <c r="Q433" s="177">
        <v>0</v>
      </c>
      <c r="R433" s="177">
        <f>Q433*H433</f>
        <v>0</v>
      </c>
      <c r="S433" s="177">
        <v>0</v>
      </c>
      <c r="T433" s="17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79" t="s">
        <v>250</v>
      </c>
      <c r="AT433" s="179" t="s">
        <v>136</v>
      </c>
      <c r="AU433" s="179" t="s">
        <v>83</v>
      </c>
      <c r="AY433" s="17" t="s">
        <v>134</v>
      </c>
      <c r="BE433" s="180">
        <f>IF(N433="základní",J433,0)</f>
        <v>0</v>
      </c>
      <c r="BF433" s="180">
        <f>IF(N433="snížená",J433,0)</f>
        <v>0</v>
      </c>
      <c r="BG433" s="180">
        <f>IF(N433="zákl. přenesená",J433,0)</f>
        <v>0</v>
      </c>
      <c r="BH433" s="180">
        <f>IF(N433="sníž. přenesená",J433,0)</f>
        <v>0</v>
      </c>
      <c r="BI433" s="180">
        <f>IF(N433="nulová",J433,0)</f>
        <v>0</v>
      </c>
      <c r="BJ433" s="17" t="s">
        <v>8</v>
      </c>
      <c r="BK433" s="180">
        <f>ROUND(I433*H433,0)</f>
        <v>0</v>
      </c>
      <c r="BL433" s="17" t="s">
        <v>250</v>
      </c>
      <c r="BM433" s="179" t="s">
        <v>687</v>
      </c>
    </row>
    <row r="434" spans="1:65" s="2" customFormat="1" ht="10">
      <c r="A434" s="34"/>
      <c r="B434" s="35"/>
      <c r="C434" s="36"/>
      <c r="D434" s="181" t="s">
        <v>141</v>
      </c>
      <c r="E434" s="36"/>
      <c r="F434" s="182" t="s">
        <v>686</v>
      </c>
      <c r="G434" s="36"/>
      <c r="H434" s="36"/>
      <c r="I434" s="183"/>
      <c r="J434" s="36"/>
      <c r="K434" s="36"/>
      <c r="L434" s="39"/>
      <c r="M434" s="184"/>
      <c r="N434" s="185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141</v>
      </c>
      <c r="AU434" s="17" t="s">
        <v>83</v>
      </c>
    </row>
    <row r="435" spans="1:65" s="2" customFormat="1" ht="16.5" customHeight="1">
      <c r="A435" s="34"/>
      <c r="B435" s="35"/>
      <c r="C435" s="169" t="s">
        <v>688</v>
      </c>
      <c r="D435" s="169" t="s">
        <v>136</v>
      </c>
      <c r="E435" s="170" t="s">
        <v>689</v>
      </c>
      <c r="F435" s="171" t="s">
        <v>690</v>
      </c>
      <c r="G435" s="172" t="s">
        <v>447</v>
      </c>
      <c r="H435" s="173">
        <v>2</v>
      </c>
      <c r="I435" s="174"/>
      <c r="J435" s="173">
        <f>ROUND(I435*H435,0)</f>
        <v>0</v>
      </c>
      <c r="K435" s="171" t="s">
        <v>20</v>
      </c>
      <c r="L435" s="39"/>
      <c r="M435" s="175" t="s">
        <v>20</v>
      </c>
      <c r="N435" s="176" t="s">
        <v>45</v>
      </c>
      <c r="O435" s="64"/>
      <c r="P435" s="177">
        <f>O435*H435</f>
        <v>0</v>
      </c>
      <c r="Q435" s="177">
        <v>0</v>
      </c>
      <c r="R435" s="177">
        <f>Q435*H435</f>
        <v>0</v>
      </c>
      <c r="S435" s="177">
        <v>0</v>
      </c>
      <c r="T435" s="17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79" t="s">
        <v>250</v>
      </c>
      <c r="AT435" s="179" t="s">
        <v>136</v>
      </c>
      <c r="AU435" s="179" t="s">
        <v>83</v>
      </c>
      <c r="AY435" s="17" t="s">
        <v>134</v>
      </c>
      <c r="BE435" s="180">
        <f>IF(N435="základní",J435,0)</f>
        <v>0</v>
      </c>
      <c r="BF435" s="180">
        <f>IF(N435="snížená",J435,0)</f>
        <v>0</v>
      </c>
      <c r="BG435" s="180">
        <f>IF(N435="zákl. přenesená",J435,0)</f>
        <v>0</v>
      </c>
      <c r="BH435" s="180">
        <f>IF(N435="sníž. přenesená",J435,0)</f>
        <v>0</v>
      </c>
      <c r="BI435" s="180">
        <f>IF(N435="nulová",J435,0)</f>
        <v>0</v>
      </c>
      <c r="BJ435" s="17" t="s">
        <v>8</v>
      </c>
      <c r="BK435" s="180">
        <f>ROUND(I435*H435,0)</f>
        <v>0</v>
      </c>
      <c r="BL435" s="17" t="s">
        <v>250</v>
      </c>
      <c r="BM435" s="179" t="s">
        <v>691</v>
      </c>
    </row>
    <row r="436" spans="1:65" s="2" customFormat="1" ht="10">
      <c r="A436" s="34"/>
      <c r="B436" s="35"/>
      <c r="C436" s="36"/>
      <c r="D436" s="181" t="s">
        <v>141</v>
      </c>
      <c r="E436" s="36"/>
      <c r="F436" s="182" t="s">
        <v>690</v>
      </c>
      <c r="G436" s="36"/>
      <c r="H436" s="36"/>
      <c r="I436" s="183"/>
      <c r="J436" s="36"/>
      <c r="K436" s="36"/>
      <c r="L436" s="39"/>
      <c r="M436" s="184"/>
      <c r="N436" s="185"/>
      <c r="O436" s="64"/>
      <c r="P436" s="64"/>
      <c r="Q436" s="64"/>
      <c r="R436" s="64"/>
      <c r="S436" s="64"/>
      <c r="T436" s="65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141</v>
      </c>
      <c r="AU436" s="17" t="s">
        <v>83</v>
      </c>
    </row>
    <row r="437" spans="1:65" s="2" customFormat="1" ht="16.5" customHeight="1">
      <c r="A437" s="34"/>
      <c r="B437" s="35"/>
      <c r="C437" s="169" t="s">
        <v>692</v>
      </c>
      <c r="D437" s="169" t="s">
        <v>136</v>
      </c>
      <c r="E437" s="170" t="s">
        <v>693</v>
      </c>
      <c r="F437" s="171" t="s">
        <v>694</v>
      </c>
      <c r="G437" s="172" t="s">
        <v>447</v>
      </c>
      <c r="H437" s="173">
        <v>2</v>
      </c>
      <c r="I437" s="174"/>
      <c r="J437" s="173">
        <f>ROUND(I437*H437,0)</f>
        <v>0</v>
      </c>
      <c r="K437" s="171" t="s">
        <v>20</v>
      </c>
      <c r="L437" s="39"/>
      <c r="M437" s="175" t="s">
        <v>20</v>
      </c>
      <c r="N437" s="176" t="s">
        <v>45</v>
      </c>
      <c r="O437" s="64"/>
      <c r="P437" s="177">
        <f>O437*H437</f>
        <v>0</v>
      </c>
      <c r="Q437" s="177">
        <v>0</v>
      </c>
      <c r="R437" s="177">
        <f>Q437*H437</f>
        <v>0</v>
      </c>
      <c r="S437" s="177">
        <v>0</v>
      </c>
      <c r="T437" s="17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79" t="s">
        <v>250</v>
      </c>
      <c r="AT437" s="179" t="s">
        <v>136</v>
      </c>
      <c r="AU437" s="179" t="s">
        <v>83</v>
      </c>
      <c r="AY437" s="17" t="s">
        <v>134</v>
      </c>
      <c r="BE437" s="180">
        <f>IF(N437="základní",J437,0)</f>
        <v>0</v>
      </c>
      <c r="BF437" s="180">
        <f>IF(N437="snížená",J437,0)</f>
        <v>0</v>
      </c>
      <c r="BG437" s="180">
        <f>IF(N437="zákl. přenesená",J437,0)</f>
        <v>0</v>
      </c>
      <c r="BH437" s="180">
        <f>IF(N437="sníž. přenesená",J437,0)</f>
        <v>0</v>
      </c>
      <c r="BI437" s="180">
        <f>IF(N437="nulová",J437,0)</f>
        <v>0</v>
      </c>
      <c r="BJ437" s="17" t="s">
        <v>8</v>
      </c>
      <c r="BK437" s="180">
        <f>ROUND(I437*H437,0)</f>
        <v>0</v>
      </c>
      <c r="BL437" s="17" t="s">
        <v>250</v>
      </c>
      <c r="BM437" s="179" t="s">
        <v>695</v>
      </c>
    </row>
    <row r="438" spans="1:65" s="2" customFormat="1" ht="10">
      <c r="A438" s="34"/>
      <c r="B438" s="35"/>
      <c r="C438" s="36"/>
      <c r="D438" s="181" t="s">
        <v>141</v>
      </c>
      <c r="E438" s="36"/>
      <c r="F438" s="182" t="s">
        <v>694</v>
      </c>
      <c r="G438" s="36"/>
      <c r="H438" s="36"/>
      <c r="I438" s="183"/>
      <c r="J438" s="36"/>
      <c r="K438" s="36"/>
      <c r="L438" s="39"/>
      <c r="M438" s="184"/>
      <c r="N438" s="185"/>
      <c r="O438" s="64"/>
      <c r="P438" s="64"/>
      <c r="Q438" s="64"/>
      <c r="R438" s="64"/>
      <c r="S438" s="64"/>
      <c r="T438" s="65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141</v>
      </c>
      <c r="AU438" s="17" t="s">
        <v>83</v>
      </c>
    </row>
    <row r="439" spans="1:65" s="2" customFormat="1" ht="16.5" customHeight="1">
      <c r="A439" s="34"/>
      <c r="B439" s="35"/>
      <c r="C439" s="169" t="s">
        <v>696</v>
      </c>
      <c r="D439" s="169" t="s">
        <v>136</v>
      </c>
      <c r="E439" s="170" t="s">
        <v>697</v>
      </c>
      <c r="F439" s="171" t="s">
        <v>698</v>
      </c>
      <c r="G439" s="172" t="s">
        <v>338</v>
      </c>
      <c r="H439" s="173">
        <v>1.5</v>
      </c>
      <c r="I439" s="174"/>
      <c r="J439" s="173">
        <f>ROUND(I439*H439,0)</f>
        <v>0</v>
      </c>
      <c r="K439" s="171" t="s">
        <v>20</v>
      </c>
      <c r="L439" s="39"/>
      <c r="M439" s="175" t="s">
        <v>20</v>
      </c>
      <c r="N439" s="176" t="s">
        <v>45</v>
      </c>
      <c r="O439" s="64"/>
      <c r="P439" s="177">
        <f>O439*H439</f>
        <v>0</v>
      </c>
      <c r="Q439" s="177">
        <v>0</v>
      </c>
      <c r="R439" s="177">
        <f>Q439*H439</f>
        <v>0</v>
      </c>
      <c r="S439" s="177">
        <v>0</v>
      </c>
      <c r="T439" s="178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79" t="s">
        <v>250</v>
      </c>
      <c r="AT439" s="179" t="s">
        <v>136</v>
      </c>
      <c r="AU439" s="179" t="s">
        <v>83</v>
      </c>
      <c r="AY439" s="17" t="s">
        <v>134</v>
      </c>
      <c r="BE439" s="180">
        <f>IF(N439="základní",J439,0)</f>
        <v>0</v>
      </c>
      <c r="BF439" s="180">
        <f>IF(N439="snížená",J439,0)</f>
        <v>0</v>
      </c>
      <c r="BG439" s="180">
        <f>IF(N439="zákl. přenesená",J439,0)</f>
        <v>0</v>
      </c>
      <c r="BH439" s="180">
        <f>IF(N439="sníž. přenesená",J439,0)</f>
        <v>0</v>
      </c>
      <c r="BI439" s="180">
        <f>IF(N439="nulová",J439,0)</f>
        <v>0</v>
      </c>
      <c r="BJ439" s="17" t="s">
        <v>8</v>
      </c>
      <c r="BK439" s="180">
        <f>ROUND(I439*H439,0)</f>
        <v>0</v>
      </c>
      <c r="BL439" s="17" t="s">
        <v>250</v>
      </c>
      <c r="BM439" s="179" t="s">
        <v>699</v>
      </c>
    </row>
    <row r="440" spans="1:65" s="2" customFormat="1" ht="10">
      <c r="A440" s="34"/>
      <c r="B440" s="35"/>
      <c r="C440" s="36"/>
      <c r="D440" s="181" t="s">
        <v>141</v>
      </c>
      <c r="E440" s="36"/>
      <c r="F440" s="182" t="s">
        <v>698</v>
      </c>
      <c r="G440" s="36"/>
      <c r="H440" s="36"/>
      <c r="I440" s="183"/>
      <c r="J440" s="36"/>
      <c r="K440" s="36"/>
      <c r="L440" s="39"/>
      <c r="M440" s="184"/>
      <c r="N440" s="185"/>
      <c r="O440" s="64"/>
      <c r="P440" s="64"/>
      <c r="Q440" s="64"/>
      <c r="R440" s="64"/>
      <c r="S440" s="64"/>
      <c r="T440" s="65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7" t="s">
        <v>141</v>
      </c>
      <c r="AU440" s="17" t="s">
        <v>83</v>
      </c>
    </row>
    <row r="441" spans="1:65" s="2" customFormat="1" ht="16.5" customHeight="1">
      <c r="A441" s="34"/>
      <c r="B441" s="35"/>
      <c r="C441" s="169" t="s">
        <v>700</v>
      </c>
      <c r="D441" s="169" t="s">
        <v>136</v>
      </c>
      <c r="E441" s="170" t="s">
        <v>701</v>
      </c>
      <c r="F441" s="171" t="s">
        <v>702</v>
      </c>
      <c r="G441" s="172" t="s">
        <v>447</v>
      </c>
      <c r="H441" s="173">
        <v>1</v>
      </c>
      <c r="I441" s="174"/>
      <c r="J441" s="173">
        <f>ROUND(I441*H441,0)</f>
        <v>0</v>
      </c>
      <c r="K441" s="171" t="s">
        <v>20</v>
      </c>
      <c r="L441" s="39"/>
      <c r="M441" s="175" t="s">
        <v>20</v>
      </c>
      <c r="N441" s="176" t="s">
        <v>45</v>
      </c>
      <c r="O441" s="64"/>
      <c r="P441" s="177">
        <f>O441*H441</f>
        <v>0</v>
      </c>
      <c r="Q441" s="177">
        <v>0</v>
      </c>
      <c r="R441" s="177">
        <f>Q441*H441</f>
        <v>0</v>
      </c>
      <c r="S441" s="177">
        <v>0</v>
      </c>
      <c r="T441" s="17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79" t="s">
        <v>250</v>
      </c>
      <c r="AT441" s="179" t="s">
        <v>136</v>
      </c>
      <c r="AU441" s="179" t="s">
        <v>83</v>
      </c>
      <c r="AY441" s="17" t="s">
        <v>134</v>
      </c>
      <c r="BE441" s="180">
        <f>IF(N441="základní",J441,0)</f>
        <v>0</v>
      </c>
      <c r="BF441" s="180">
        <f>IF(N441="snížená",J441,0)</f>
        <v>0</v>
      </c>
      <c r="BG441" s="180">
        <f>IF(N441="zákl. přenesená",J441,0)</f>
        <v>0</v>
      </c>
      <c r="BH441" s="180">
        <f>IF(N441="sníž. přenesená",J441,0)</f>
        <v>0</v>
      </c>
      <c r="BI441" s="180">
        <f>IF(N441="nulová",J441,0)</f>
        <v>0</v>
      </c>
      <c r="BJ441" s="17" t="s">
        <v>8</v>
      </c>
      <c r="BK441" s="180">
        <f>ROUND(I441*H441,0)</f>
        <v>0</v>
      </c>
      <c r="BL441" s="17" t="s">
        <v>250</v>
      </c>
      <c r="BM441" s="179" t="s">
        <v>703</v>
      </c>
    </row>
    <row r="442" spans="1:65" s="2" customFormat="1" ht="10">
      <c r="A442" s="34"/>
      <c r="B442" s="35"/>
      <c r="C442" s="36"/>
      <c r="D442" s="181" t="s">
        <v>141</v>
      </c>
      <c r="E442" s="36"/>
      <c r="F442" s="182" t="s">
        <v>702</v>
      </c>
      <c r="G442" s="36"/>
      <c r="H442" s="36"/>
      <c r="I442" s="183"/>
      <c r="J442" s="36"/>
      <c r="K442" s="36"/>
      <c r="L442" s="39"/>
      <c r="M442" s="184"/>
      <c r="N442" s="185"/>
      <c r="O442" s="64"/>
      <c r="P442" s="64"/>
      <c r="Q442" s="64"/>
      <c r="R442" s="64"/>
      <c r="S442" s="64"/>
      <c r="T442" s="65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141</v>
      </c>
      <c r="AU442" s="17" t="s">
        <v>83</v>
      </c>
    </row>
    <row r="443" spans="1:65" s="2" customFormat="1" ht="16.5" customHeight="1">
      <c r="A443" s="34"/>
      <c r="B443" s="35"/>
      <c r="C443" s="169" t="s">
        <v>704</v>
      </c>
      <c r="D443" s="169" t="s">
        <v>136</v>
      </c>
      <c r="E443" s="170" t="s">
        <v>705</v>
      </c>
      <c r="F443" s="171" t="s">
        <v>706</v>
      </c>
      <c r="G443" s="172" t="s">
        <v>447</v>
      </c>
      <c r="H443" s="173">
        <v>1</v>
      </c>
      <c r="I443" s="174"/>
      <c r="J443" s="173">
        <f>ROUND(I443*H443,0)</f>
        <v>0</v>
      </c>
      <c r="K443" s="171" t="s">
        <v>20</v>
      </c>
      <c r="L443" s="39"/>
      <c r="M443" s="175" t="s">
        <v>20</v>
      </c>
      <c r="N443" s="176" t="s">
        <v>45</v>
      </c>
      <c r="O443" s="64"/>
      <c r="P443" s="177">
        <f>O443*H443</f>
        <v>0</v>
      </c>
      <c r="Q443" s="177">
        <v>0</v>
      </c>
      <c r="R443" s="177">
        <f>Q443*H443</f>
        <v>0</v>
      </c>
      <c r="S443" s="177">
        <v>0</v>
      </c>
      <c r="T443" s="178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79" t="s">
        <v>250</v>
      </c>
      <c r="AT443" s="179" t="s">
        <v>136</v>
      </c>
      <c r="AU443" s="179" t="s">
        <v>83</v>
      </c>
      <c r="AY443" s="17" t="s">
        <v>134</v>
      </c>
      <c r="BE443" s="180">
        <f>IF(N443="základní",J443,0)</f>
        <v>0</v>
      </c>
      <c r="BF443" s="180">
        <f>IF(N443="snížená",J443,0)</f>
        <v>0</v>
      </c>
      <c r="BG443" s="180">
        <f>IF(N443="zákl. přenesená",J443,0)</f>
        <v>0</v>
      </c>
      <c r="BH443" s="180">
        <f>IF(N443="sníž. přenesená",J443,0)</f>
        <v>0</v>
      </c>
      <c r="BI443" s="180">
        <f>IF(N443="nulová",J443,0)</f>
        <v>0</v>
      </c>
      <c r="BJ443" s="17" t="s">
        <v>8</v>
      </c>
      <c r="BK443" s="180">
        <f>ROUND(I443*H443,0)</f>
        <v>0</v>
      </c>
      <c r="BL443" s="17" t="s">
        <v>250</v>
      </c>
      <c r="BM443" s="179" t="s">
        <v>707</v>
      </c>
    </row>
    <row r="444" spans="1:65" s="2" customFormat="1" ht="10">
      <c r="A444" s="34"/>
      <c r="B444" s="35"/>
      <c r="C444" s="36"/>
      <c r="D444" s="181" t="s">
        <v>141</v>
      </c>
      <c r="E444" s="36"/>
      <c r="F444" s="182" t="s">
        <v>706</v>
      </c>
      <c r="G444" s="36"/>
      <c r="H444" s="36"/>
      <c r="I444" s="183"/>
      <c r="J444" s="36"/>
      <c r="K444" s="36"/>
      <c r="L444" s="39"/>
      <c r="M444" s="184"/>
      <c r="N444" s="185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141</v>
      </c>
      <c r="AU444" s="17" t="s">
        <v>83</v>
      </c>
    </row>
    <row r="445" spans="1:65" s="2" customFormat="1" ht="16.5" customHeight="1">
      <c r="A445" s="34"/>
      <c r="B445" s="35"/>
      <c r="C445" s="169" t="s">
        <v>708</v>
      </c>
      <c r="D445" s="169" t="s">
        <v>136</v>
      </c>
      <c r="E445" s="170" t="s">
        <v>709</v>
      </c>
      <c r="F445" s="171" t="s">
        <v>710</v>
      </c>
      <c r="G445" s="172" t="s">
        <v>338</v>
      </c>
      <c r="H445" s="173">
        <v>6</v>
      </c>
      <c r="I445" s="174"/>
      <c r="J445" s="173">
        <f>ROUND(I445*H445,0)</f>
        <v>0</v>
      </c>
      <c r="K445" s="171" t="s">
        <v>20</v>
      </c>
      <c r="L445" s="39"/>
      <c r="M445" s="175" t="s">
        <v>20</v>
      </c>
      <c r="N445" s="176" t="s">
        <v>45</v>
      </c>
      <c r="O445" s="64"/>
      <c r="P445" s="177">
        <f>O445*H445</f>
        <v>0</v>
      </c>
      <c r="Q445" s="177">
        <v>0</v>
      </c>
      <c r="R445" s="177">
        <f>Q445*H445</f>
        <v>0</v>
      </c>
      <c r="S445" s="177">
        <v>0</v>
      </c>
      <c r="T445" s="17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79" t="s">
        <v>250</v>
      </c>
      <c r="AT445" s="179" t="s">
        <v>136</v>
      </c>
      <c r="AU445" s="179" t="s">
        <v>83</v>
      </c>
      <c r="AY445" s="17" t="s">
        <v>134</v>
      </c>
      <c r="BE445" s="180">
        <f>IF(N445="základní",J445,0)</f>
        <v>0</v>
      </c>
      <c r="BF445" s="180">
        <f>IF(N445="snížená",J445,0)</f>
        <v>0</v>
      </c>
      <c r="BG445" s="180">
        <f>IF(N445="zákl. přenesená",J445,0)</f>
        <v>0</v>
      </c>
      <c r="BH445" s="180">
        <f>IF(N445="sníž. přenesená",J445,0)</f>
        <v>0</v>
      </c>
      <c r="BI445" s="180">
        <f>IF(N445="nulová",J445,0)</f>
        <v>0</v>
      </c>
      <c r="BJ445" s="17" t="s">
        <v>8</v>
      </c>
      <c r="BK445" s="180">
        <f>ROUND(I445*H445,0)</f>
        <v>0</v>
      </c>
      <c r="BL445" s="17" t="s">
        <v>250</v>
      </c>
      <c r="BM445" s="179" t="s">
        <v>711</v>
      </c>
    </row>
    <row r="446" spans="1:65" s="2" customFormat="1" ht="10">
      <c r="A446" s="34"/>
      <c r="B446" s="35"/>
      <c r="C446" s="36"/>
      <c r="D446" s="181" t="s">
        <v>141</v>
      </c>
      <c r="E446" s="36"/>
      <c r="F446" s="182" t="s">
        <v>710</v>
      </c>
      <c r="G446" s="36"/>
      <c r="H446" s="36"/>
      <c r="I446" s="183"/>
      <c r="J446" s="36"/>
      <c r="K446" s="36"/>
      <c r="L446" s="39"/>
      <c r="M446" s="184"/>
      <c r="N446" s="185"/>
      <c r="O446" s="64"/>
      <c r="P446" s="64"/>
      <c r="Q446" s="64"/>
      <c r="R446" s="64"/>
      <c r="S446" s="64"/>
      <c r="T446" s="65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141</v>
      </c>
      <c r="AU446" s="17" t="s">
        <v>83</v>
      </c>
    </row>
    <row r="447" spans="1:65" s="2" customFormat="1" ht="16.5" customHeight="1">
      <c r="A447" s="34"/>
      <c r="B447" s="35"/>
      <c r="C447" s="169" t="s">
        <v>712</v>
      </c>
      <c r="D447" s="169" t="s">
        <v>136</v>
      </c>
      <c r="E447" s="170" t="s">
        <v>713</v>
      </c>
      <c r="F447" s="171" t="s">
        <v>714</v>
      </c>
      <c r="G447" s="172" t="s">
        <v>338</v>
      </c>
      <c r="H447" s="173">
        <v>8</v>
      </c>
      <c r="I447" s="174"/>
      <c r="J447" s="173">
        <f>ROUND(I447*H447,0)</f>
        <v>0</v>
      </c>
      <c r="K447" s="171" t="s">
        <v>20</v>
      </c>
      <c r="L447" s="39"/>
      <c r="M447" s="175" t="s">
        <v>20</v>
      </c>
      <c r="N447" s="176" t="s">
        <v>45</v>
      </c>
      <c r="O447" s="64"/>
      <c r="P447" s="177">
        <f>O447*H447</f>
        <v>0</v>
      </c>
      <c r="Q447" s="177">
        <v>0</v>
      </c>
      <c r="R447" s="177">
        <f>Q447*H447</f>
        <v>0</v>
      </c>
      <c r="S447" s="177">
        <v>0</v>
      </c>
      <c r="T447" s="17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79" t="s">
        <v>250</v>
      </c>
      <c r="AT447" s="179" t="s">
        <v>136</v>
      </c>
      <c r="AU447" s="179" t="s">
        <v>83</v>
      </c>
      <c r="AY447" s="17" t="s">
        <v>134</v>
      </c>
      <c r="BE447" s="180">
        <f>IF(N447="základní",J447,0)</f>
        <v>0</v>
      </c>
      <c r="BF447" s="180">
        <f>IF(N447="snížená",J447,0)</f>
        <v>0</v>
      </c>
      <c r="BG447" s="180">
        <f>IF(N447="zákl. přenesená",J447,0)</f>
        <v>0</v>
      </c>
      <c r="BH447" s="180">
        <f>IF(N447="sníž. přenesená",J447,0)</f>
        <v>0</v>
      </c>
      <c r="BI447" s="180">
        <f>IF(N447="nulová",J447,0)</f>
        <v>0</v>
      </c>
      <c r="BJ447" s="17" t="s">
        <v>8</v>
      </c>
      <c r="BK447" s="180">
        <f>ROUND(I447*H447,0)</f>
        <v>0</v>
      </c>
      <c r="BL447" s="17" t="s">
        <v>250</v>
      </c>
      <c r="BM447" s="179" t="s">
        <v>715</v>
      </c>
    </row>
    <row r="448" spans="1:65" s="2" customFormat="1" ht="10">
      <c r="A448" s="34"/>
      <c r="B448" s="35"/>
      <c r="C448" s="36"/>
      <c r="D448" s="181" t="s">
        <v>141</v>
      </c>
      <c r="E448" s="36"/>
      <c r="F448" s="182" t="s">
        <v>714</v>
      </c>
      <c r="G448" s="36"/>
      <c r="H448" s="36"/>
      <c r="I448" s="183"/>
      <c r="J448" s="36"/>
      <c r="K448" s="36"/>
      <c r="L448" s="39"/>
      <c r="M448" s="184"/>
      <c r="N448" s="185"/>
      <c r="O448" s="64"/>
      <c r="P448" s="64"/>
      <c r="Q448" s="64"/>
      <c r="R448" s="64"/>
      <c r="S448" s="64"/>
      <c r="T448" s="65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141</v>
      </c>
      <c r="AU448" s="17" t="s">
        <v>83</v>
      </c>
    </row>
    <row r="449" spans="1:65" s="2" customFormat="1" ht="16.5" customHeight="1">
      <c r="A449" s="34"/>
      <c r="B449" s="35"/>
      <c r="C449" s="169" t="s">
        <v>716</v>
      </c>
      <c r="D449" s="169" t="s">
        <v>136</v>
      </c>
      <c r="E449" s="170" t="s">
        <v>717</v>
      </c>
      <c r="F449" s="171" t="s">
        <v>718</v>
      </c>
      <c r="G449" s="172" t="s">
        <v>447</v>
      </c>
      <c r="H449" s="173">
        <v>1</v>
      </c>
      <c r="I449" s="174"/>
      <c r="J449" s="173">
        <f>ROUND(I449*H449,0)</f>
        <v>0</v>
      </c>
      <c r="K449" s="171" t="s">
        <v>20</v>
      </c>
      <c r="L449" s="39"/>
      <c r="M449" s="175" t="s">
        <v>20</v>
      </c>
      <c r="N449" s="176" t="s">
        <v>45</v>
      </c>
      <c r="O449" s="64"/>
      <c r="P449" s="177">
        <f>O449*H449</f>
        <v>0</v>
      </c>
      <c r="Q449" s="177">
        <v>0</v>
      </c>
      <c r="R449" s="177">
        <f>Q449*H449</f>
        <v>0</v>
      </c>
      <c r="S449" s="177">
        <v>0</v>
      </c>
      <c r="T449" s="178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79" t="s">
        <v>250</v>
      </c>
      <c r="AT449" s="179" t="s">
        <v>136</v>
      </c>
      <c r="AU449" s="179" t="s">
        <v>83</v>
      </c>
      <c r="AY449" s="17" t="s">
        <v>134</v>
      </c>
      <c r="BE449" s="180">
        <f>IF(N449="základní",J449,0)</f>
        <v>0</v>
      </c>
      <c r="BF449" s="180">
        <f>IF(N449="snížená",J449,0)</f>
        <v>0</v>
      </c>
      <c r="BG449" s="180">
        <f>IF(N449="zákl. přenesená",J449,0)</f>
        <v>0</v>
      </c>
      <c r="BH449" s="180">
        <f>IF(N449="sníž. přenesená",J449,0)</f>
        <v>0</v>
      </c>
      <c r="BI449" s="180">
        <f>IF(N449="nulová",J449,0)</f>
        <v>0</v>
      </c>
      <c r="BJ449" s="17" t="s">
        <v>8</v>
      </c>
      <c r="BK449" s="180">
        <f>ROUND(I449*H449,0)</f>
        <v>0</v>
      </c>
      <c r="BL449" s="17" t="s">
        <v>250</v>
      </c>
      <c r="BM449" s="179" t="s">
        <v>719</v>
      </c>
    </row>
    <row r="450" spans="1:65" s="2" customFormat="1" ht="10">
      <c r="A450" s="34"/>
      <c r="B450" s="35"/>
      <c r="C450" s="36"/>
      <c r="D450" s="181" t="s">
        <v>141</v>
      </c>
      <c r="E450" s="36"/>
      <c r="F450" s="182" t="s">
        <v>718</v>
      </c>
      <c r="G450" s="36"/>
      <c r="H450" s="36"/>
      <c r="I450" s="183"/>
      <c r="J450" s="36"/>
      <c r="K450" s="36"/>
      <c r="L450" s="39"/>
      <c r="M450" s="184"/>
      <c r="N450" s="185"/>
      <c r="O450" s="64"/>
      <c r="P450" s="64"/>
      <c r="Q450" s="64"/>
      <c r="R450" s="64"/>
      <c r="S450" s="64"/>
      <c r="T450" s="65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7" t="s">
        <v>141</v>
      </c>
      <c r="AU450" s="17" t="s">
        <v>83</v>
      </c>
    </row>
    <row r="451" spans="1:65" s="2" customFormat="1" ht="16.5" customHeight="1">
      <c r="A451" s="34"/>
      <c r="B451" s="35"/>
      <c r="C451" s="169" t="s">
        <v>720</v>
      </c>
      <c r="D451" s="169" t="s">
        <v>136</v>
      </c>
      <c r="E451" s="170" t="s">
        <v>721</v>
      </c>
      <c r="F451" s="171" t="s">
        <v>722</v>
      </c>
      <c r="G451" s="172" t="s">
        <v>338</v>
      </c>
      <c r="H451" s="173">
        <v>6</v>
      </c>
      <c r="I451" s="174"/>
      <c r="J451" s="173">
        <f>ROUND(I451*H451,0)</f>
        <v>0</v>
      </c>
      <c r="K451" s="171" t="s">
        <v>20</v>
      </c>
      <c r="L451" s="39"/>
      <c r="M451" s="175" t="s">
        <v>20</v>
      </c>
      <c r="N451" s="176" t="s">
        <v>45</v>
      </c>
      <c r="O451" s="64"/>
      <c r="P451" s="177">
        <f>O451*H451</f>
        <v>0</v>
      </c>
      <c r="Q451" s="177">
        <v>0</v>
      </c>
      <c r="R451" s="177">
        <f>Q451*H451</f>
        <v>0</v>
      </c>
      <c r="S451" s="177">
        <v>0</v>
      </c>
      <c r="T451" s="178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79" t="s">
        <v>250</v>
      </c>
      <c r="AT451" s="179" t="s">
        <v>136</v>
      </c>
      <c r="AU451" s="179" t="s">
        <v>83</v>
      </c>
      <c r="AY451" s="17" t="s">
        <v>134</v>
      </c>
      <c r="BE451" s="180">
        <f>IF(N451="základní",J451,0)</f>
        <v>0</v>
      </c>
      <c r="BF451" s="180">
        <f>IF(N451="snížená",J451,0)</f>
        <v>0</v>
      </c>
      <c r="BG451" s="180">
        <f>IF(N451="zákl. přenesená",J451,0)</f>
        <v>0</v>
      </c>
      <c r="BH451" s="180">
        <f>IF(N451="sníž. přenesená",J451,0)</f>
        <v>0</v>
      </c>
      <c r="BI451" s="180">
        <f>IF(N451="nulová",J451,0)</f>
        <v>0</v>
      </c>
      <c r="BJ451" s="17" t="s">
        <v>8</v>
      </c>
      <c r="BK451" s="180">
        <f>ROUND(I451*H451,0)</f>
        <v>0</v>
      </c>
      <c r="BL451" s="17" t="s">
        <v>250</v>
      </c>
      <c r="BM451" s="179" t="s">
        <v>723</v>
      </c>
    </row>
    <row r="452" spans="1:65" s="2" customFormat="1" ht="10">
      <c r="A452" s="34"/>
      <c r="B452" s="35"/>
      <c r="C452" s="36"/>
      <c r="D452" s="181" t="s">
        <v>141</v>
      </c>
      <c r="E452" s="36"/>
      <c r="F452" s="182" t="s">
        <v>722</v>
      </c>
      <c r="G452" s="36"/>
      <c r="H452" s="36"/>
      <c r="I452" s="183"/>
      <c r="J452" s="36"/>
      <c r="K452" s="36"/>
      <c r="L452" s="39"/>
      <c r="M452" s="184"/>
      <c r="N452" s="185"/>
      <c r="O452" s="64"/>
      <c r="P452" s="64"/>
      <c r="Q452" s="64"/>
      <c r="R452" s="64"/>
      <c r="S452" s="64"/>
      <c r="T452" s="65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141</v>
      </c>
      <c r="AU452" s="17" t="s">
        <v>83</v>
      </c>
    </row>
    <row r="453" spans="1:65" s="2" customFormat="1" ht="16.5" customHeight="1">
      <c r="A453" s="34"/>
      <c r="B453" s="35"/>
      <c r="C453" s="169" t="s">
        <v>724</v>
      </c>
      <c r="D453" s="169" t="s">
        <v>136</v>
      </c>
      <c r="E453" s="170" t="s">
        <v>725</v>
      </c>
      <c r="F453" s="171" t="s">
        <v>726</v>
      </c>
      <c r="G453" s="172" t="s">
        <v>447</v>
      </c>
      <c r="H453" s="173">
        <v>1</v>
      </c>
      <c r="I453" s="174"/>
      <c r="J453" s="173">
        <f>ROUND(I453*H453,0)</f>
        <v>0</v>
      </c>
      <c r="K453" s="171" t="s">
        <v>20</v>
      </c>
      <c r="L453" s="39"/>
      <c r="M453" s="175" t="s">
        <v>20</v>
      </c>
      <c r="N453" s="176" t="s">
        <v>45</v>
      </c>
      <c r="O453" s="64"/>
      <c r="P453" s="177">
        <f>O453*H453</f>
        <v>0</v>
      </c>
      <c r="Q453" s="177">
        <v>0</v>
      </c>
      <c r="R453" s="177">
        <f>Q453*H453</f>
        <v>0</v>
      </c>
      <c r="S453" s="177">
        <v>0</v>
      </c>
      <c r="T453" s="17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79" t="s">
        <v>250</v>
      </c>
      <c r="AT453" s="179" t="s">
        <v>136</v>
      </c>
      <c r="AU453" s="179" t="s">
        <v>83</v>
      </c>
      <c r="AY453" s="17" t="s">
        <v>134</v>
      </c>
      <c r="BE453" s="180">
        <f>IF(N453="základní",J453,0)</f>
        <v>0</v>
      </c>
      <c r="BF453" s="180">
        <f>IF(N453="snížená",J453,0)</f>
        <v>0</v>
      </c>
      <c r="BG453" s="180">
        <f>IF(N453="zákl. přenesená",J453,0)</f>
        <v>0</v>
      </c>
      <c r="BH453" s="180">
        <f>IF(N453="sníž. přenesená",J453,0)</f>
        <v>0</v>
      </c>
      <c r="BI453" s="180">
        <f>IF(N453="nulová",J453,0)</f>
        <v>0</v>
      </c>
      <c r="BJ453" s="17" t="s">
        <v>8</v>
      </c>
      <c r="BK453" s="180">
        <f>ROUND(I453*H453,0)</f>
        <v>0</v>
      </c>
      <c r="BL453" s="17" t="s">
        <v>250</v>
      </c>
      <c r="BM453" s="179" t="s">
        <v>727</v>
      </c>
    </row>
    <row r="454" spans="1:65" s="2" customFormat="1" ht="10">
      <c r="A454" s="34"/>
      <c r="B454" s="35"/>
      <c r="C454" s="36"/>
      <c r="D454" s="181" t="s">
        <v>141</v>
      </c>
      <c r="E454" s="36"/>
      <c r="F454" s="182" t="s">
        <v>726</v>
      </c>
      <c r="G454" s="36"/>
      <c r="H454" s="36"/>
      <c r="I454" s="183"/>
      <c r="J454" s="36"/>
      <c r="K454" s="36"/>
      <c r="L454" s="39"/>
      <c r="M454" s="184"/>
      <c r="N454" s="185"/>
      <c r="O454" s="64"/>
      <c r="P454" s="64"/>
      <c r="Q454" s="64"/>
      <c r="R454" s="64"/>
      <c r="S454" s="64"/>
      <c r="T454" s="65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141</v>
      </c>
      <c r="AU454" s="17" t="s">
        <v>83</v>
      </c>
    </row>
    <row r="455" spans="1:65" s="2" customFormat="1" ht="16.5" customHeight="1">
      <c r="A455" s="34"/>
      <c r="B455" s="35"/>
      <c r="C455" s="169" t="s">
        <v>728</v>
      </c>
      <c r="D455" s="169" t="s">
        <v>136</v>
      </c>
      <c r="E455" s="170" t="s">
        <v>729</v>
      </c>
      <c r="F455" s="171" t="s">
        <v>730</v>
      </c>
      <c r="G455" s="172" t="s">
        <v>447</v>
      </c>
      <c r="H455" s="173">
        <v>2</v>
      </c>
      <c r="I455" s="174"/>
      <c r="J455" s="173">
        <f>ROUND(I455*H455,0)</f>
        <v>0</v>
      </c>
      <c r="K455" s="171" t="s">
        <v>20</v>
      </c>
      <c r="L455" s="39"/>
      <c r="M455" s="175" t="s">
        <v>20</v>
      </c>
      <c r="N455" s="176" t="s">
        <v>45</v>
      </c>
      <c r="O455" s="64"/>
      <c r="P455" s="177">
        <f>O455*H455</f>
        <v>0</v>
      </c>
      <c r="Q455" s="177">
        <v>0</v>
      </c>
      <c r="R455" s="177">
        <f>Q455*H455</f>
        <v>0</v>
      </c>
      <c r="S455" s="177">
        <v>0</v>
      </c>
      <c r="T455" s="178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79" t="s">
        <v>250</v>
      </c>
      <c r="AT455" s="179" t="s">
        <v>136</v>
      </c>
      <c r="AU455" s="179" t="s">
        <v>83</v>
      </c>
      <c r="AY455" s="17" t="s">
        <v>134</v>
      </c>
      <c r="BE455" s="180">
        <f>IF(N455="základní",J455,0)</f>
        <v>0</v>
      </c>
      <c r="BF455" s="180">
        <f>IF(N455="snížená",J455,0)</f>
        <v>0</v>
      </c>
      <c r="BG455" s="180">
        <f>IF(N455="zákl. přenesená",J455,0)</f>
        <v>0</v>
      </c>
      <c r="BH455" s="180">
        <f>IF(N455="sníž. přenesená",J455,0)</f>
        <v>0</v>
      </c>
      <c r="BI455" s="180">
        <f>IF(N455="nulová",J455,0)</f>
        <v>0</v>
      </c>
      <c r="BJ455" s="17" t="s">
        <v>8</v>
      </c>
      <c r="BK455" s="180">
        <f>ROUND(I455*H455,0)</f>
        <v>0</v>
      </c>
      <c r="BL455" s="17" t="s">
        <v>250</v>
      </c>
      <c r="BM455" s="179" t="s">
        <v>731</v>
      </c>
    </row>
    <row r="456" spans="1:65" s="2" customFormat="1" ht="10">
      <c r="A456" s="34"/>
      <c r="B456" s="35"/>
      <c r="C456" s="36"/>
      <c r="D456" s="181" t="s">
        <v>141</v>
      </c>
      <c r="E456" s="36"/>
      <c r="F456" s="182" t="s">
        <v>730</v>
      </c>
      <c r="G456" s="36"/>
      <c r="H456" s="36"/>
      <c r="I456" s="183"/>
      <c r="J456" s="36"/>
      <c r="K456" s="36"/>
      <c r="L456" s="39"/>
      <c r="M456" s="184"/>
      <c r="N456" s="185"/>
      <c r="O456" s="64"/>
      <c r="P456" s="64"/>
      <c r="Q456" s="64"/>
      <c r="R456" s="64"/>
      <c r="S456" s="64"/>
      <c r="T456" s="65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7" t="s">
        <v>141</v>
      </c>
      <c r="AU456" s="17" t="s">
        <v>83</v>
      </c>
    </row>
    <row r="457" spans="1:65" s="2" customFormat="1" ht="16.5" customHeight="1">
      <c r="A457" s="34"/>
      <c r="B457" s="35"/>
      <c r="C457" s="169" t="s">
        <v>27</v>
      </c>
      <c r="D457" s="169" t="s">
        <v>136</v>
      </c>
      <c r="E457" s="170" t="s">
        <v>732</v>
      </c>
      <c r="F457" s="171" t="s">
        <v>730</v>
      </c>
      <c r="G457" s="172" t="s">
        <v>447</v>
      </c>
      <c r="H457" s="173">
        <v>2</v>
      </c>
      <c r="I457" s="174"/>
      <c r="J457" s="173">
        <f>ROUND(I457*H457,0)</f>
        <v>0</v>
      </c>
      <c r="K457" s="171" t="s">
        <v>20</v>
      </c>
      <c r="L457" s="39"/>
      <c r="M457" s="175" t="s">
        <v>20</v>
      </c>
      <c r="N457" s="176" t="s">
        <v>45</v>
      </c>
      <c r="O457" s="64"/>
      <c r="P457" s="177">
        <f>O457*H457</f>
        <v>0</v>
      </c>
      <c r="Q457" s="177">
        <v>0</v>
      </c>
      <c r="R457" s="177">
        <f>Q457*H457</f>
        <v>0</v>
      </c>
      <c r="S457" s="177">
        <v>0</v>
      </c>
      <c r="T457" s="178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79" t="s">
        <v>250</v>
      </c>
      <c r="AT457" s="179" t="s">
        <v>136</v>
      </c>
      <c r="AU457" s="179" t="s">
        <v>83</v>
      </c>
      <c r="AY457" s="17" t="s">
        <v>134</v>
      </c>
      <c r="BE457" s="180">
        <f>IF(N457="základní",J457,0)</f>
        <v>0</v>
      </c>
      <c r="BF457" s="180">
        <f>IF(N457="snížená",J457,0)</f>
        <v>0</v>
      </c>
      <c r="BG457" s="180">
        <f>IF(N457="zákl. přenesená",J457,0)</f>
        <v>0</v>
      </c>
      <c r="BH457" s="180">
        <f>IF(N457="sníž. přenesená",J457,0)</f>
        <v>0</v>
      </c>
      <c r="BI457" s="180">
        <f>IF(N457="nulová",J457,0)</f>
        <v>0</v>
      </c>
      <c r="BJ457" s="17" t="s">
        <v>8</v>
      </c>
      <c r="BK457" s="180">
        <f>ROUND(I457*H457,0)</f>
        <v>0</v>
      </c>
      <c r="BL457" s="17" t="s">
        <v>250</v>
      </c>
      <c r="BM457" s="179" t="s">
        <v>733</v>
      </c>
    </row>
    <row r="458" spans="1:65" s="2" customFormat="1" ht="10">
      <c r="A458" s="34"/>
      <c r="B458" s="35"/>
      <c r="C458" s="36"/>
      <c r="D458" s="181" t="s">
        <v>141</v>
      </c>
      <c r="E458" s="36"/>
      <c r="F458" s="182" t="s">
        <v>730</v>
      </c>
      <c r="G458" s="36"/>
      <c r="H458" s="36"/>
      <c r="I458" s="183"/>
      <c r="J458" s="36"/>
      <c r="K458" s="36"/>
      <c r="L458" s="39"/>
      <c r="M458" s="184"/>
      <c r="N458" s="185"/>
      <c r="O458" s="64"/>
      <c r="P458" s="64"/>
      <c r="Q458" s="64"/>
      <c r="R458" s="64"/>
      <c r="S458" s="64"/>
      <c r="T458" s="65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141</v>
      </c>
      <c r="AU458" s="17" t="s">
        <v>83</v>
      </c>
    </row>
    <row r="459" spans="1:65" s="2" customFormat="1" ht="16.5" customHeight="1">
      <c r="A459" s="34"/>
      <c r="B459" s="35"/>
      <c r="C459" s="169" t="s">
        <v>734</v>
      </c>
      <c r="D459" s="169" t="s">
        <v>136</v>
      </c>
      <c r="E459" s="170" t="s">
        <v>735</v>
      </c>
      <c r="F459" s="171" t="s">
        <v>736</v>
      </c>
      <c r="G459" s="172" t="s">
        <v>447</v>
      </c>
      <c r="H459" s="173">
        <v>4</v>
      </c>
      <c r="I459" s="174"/>
      <c r="J459" s="173">
        <f>ROUND(I459*H459,0)</f>
        <v>0</v>
      </c>
      <c r="K459" s="171" t="s">
        <v>20</v>
      </c>
      <c r="L459" s="39"/>
      <c r="M459" s="175" t="s">
        <v>20</v>
      </c>
      <c r="N459" s="176" t="s">
        <v>45</v>
      </c>
      <c r="O459" s="64"/>
      <c r="P459" s="177">
        <f>O459*H459</f>
        <v>0</v>
      </c>
      <c r="Q459" s="177">
        <v>0</v>
      </c>
      <c r="R459" s="177">
        <f>Q459*H459</f>
        <v>0</v>
      </c>
      <c r="S459" s="177">
        <v>0</v>
      </c>
      <c r="T459" s="178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79" t="s">
        <v>250</v>
      </c>
      <c r="AT459" s="179" t="s">
        <v>136</v>
      </c>
      <c r="AU459" s="179" t="s">
        <v>83</v>
      </c>
      <c r="AY459" s="17" t="s">
        <v>134</v>
      </c>
      <c r="BE459" s="180">
        <f>IF(N459="základní",J459,0)</f>
        <v>0</v>
      </c>
      <c r="BF459" s="180">
        <f>IF(N459="snížená",J459,0)</f>
        <v>0</v>
      </c>
      <c r="BG459" s="180">
        <f>IF(N459="zákl. přenesená",J459,0)</f>
        <v>0</v>
      </c>
      <c r="BH459" s="180">
        <f>IF(N459="sníž. přenesená",J459,0)</f>
        <v>0</v>
      </c>
      <c r="BI459" s="180">
        <f>IF(N459="nulová",J459,0)</f>
        <v>0</v>
      </c>
      <c r="BJ459" s="17" t="s">
        <v>8</v>
      </c>
      <c r="BK459" s="180">
        <f>ROUND(I459*H459,0)</f>
        <v>0</v>
      </c>
      <c r="BL459" s="17" t="s">
        <v>250</v>
      </c>
      <c r="BM459" s="179" t="s">
        <v>737</v>
      </c>
    </row>
    <row r="460" spans="1:65" s="2" customFormat="1" ht="10">
      <c r="A460" s="34"/>
      <c r="B460" s="35"/>
      <c r="C460" s="36"/>
      <c r="D460" s="181" t="s">
        <v>141</v>
      </c>
      <c r="E460" s="36"/>
      <c r="F460" s="182" t="s">
        <v>736</v>
      </c>
      <c r="G460" s="36"/>
      <c r="H460" s="36"/>
      <c r="I460" s="183"/>
      <c r="J460" s="36"/>
      <c r="K460" s="36"/>
      <c r="L460" s="39"/>
      <c r="M460" s="184"/>
      <c r="N460" s="185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141</v>
      </c>
      <c r="AU460" s="17" t="s">
        <v>83</v>
      </c>
    </row>
    <row r="461" spans="1:65" s="2" customFormat="1" ht="16.5" customHeight="1">
      <c r="A461" s="34"/>
      <c r="B461" s="35"/>
      <c r="C461" s="169" t="s">
        <v>738</v>
      </c>
      <c r="D461" s="169" t="s">
        <v>136</v>
      </c>
      <c r="E461" s="170" t="s">
        <v>739</v>
      </c>
      <c r="F461" s="171" t="s">
        <v>740</v>
      </c>
      <c r="G461" s="172" t="s">
        <v>657</v>
      </c>
      <c r="H461" s="173">
        <v>1</v>
      </c>
      <c r="I461" s="174"/>
      <c r="J461" s="173">
        <f>ROUND(I461*H461,0)</f>
        <v>0</v>
      </c>
      <c r="K461" s="171" t="s">
        <v>20</v>
      </c>
      <c r="L461" s="39"/>
      <c r="M461" s="175" t="s">
        <v>20</v>
      </c>
      <c r="N461" s="176" t="s">
        <v>45</v>
      </c>
      <c r="O461" s="64"/>
      <c r="P461" s="177">
        <f>O461*H461</f>
        <v>0</v>
      </c>
      <c r="Q461" s="177">
        <v>0</v>
      </c>
      <c r="R461" s="177">
        <f>Q461*H461</f>
        <v>0</v>
      </c>
      <c r="S461" s="177">
        <v>0</v>
      </c>
      <c r="T461" s="178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79" t="s">
        <v>250</v>
      </c>
      <c r="AT461" s="179" t="s">
        <v>136</v>
      </c>
      <c r="AU461" s="179" t="s">
        <v>83</v>
      </c>
      <c r="AY461" s="17" t="s">
        <v>134</v>
      </c>
      <c r="BE461" s="180">
        <f>IF(N461="základní",J461,0)</f>
        <v>0</v>
      </c>
      <c r="BF461" s="180">
        <f>IF(N461="snížená",J461,0)</f>
        <v>0</v>
      </c>
      <c r="BG461" s="180">
        <f>IF(N461="zákl. přenesená",J461,0)</f>
        <v>0</v>
      </c>
      <c r="BH461" s="180">
        <f>IF(N461="sníž. přenesená",J461,0)</f>
        <v>0</v>
      </c>
      <c r="BI461" s="180">
        <f>IF(N461="nulová",J461,0)</f>
        <v>0</v>
      </c>
      <c r="BJ461" s="17" t="s">
        <v>8</v>
      </c>
      <c r="BK461" s="180">
        <f>ROUND(I461*H461,0)</f>
        <v>0</v>
      </c>
      <c r="BL461" s="17" t="s">
        <v>250</v>
      </c>
      <c r="BM461" s="179" t="s">
        <v>741</v>
      </c>
    </row>
    <row r="462" spans="1:65" s="2" customFormat="1" ht="10">
      <c r="A462" s="34"/>
      <c r="B462" s="35"/>
      <c r="C462" s="36"/>
      <c r="D462" s="181" t="s">
        <v>141</v>
      </c>
      <c r="E462" s="36"/>
      <c r="F462" s="182" t="s">
        <v>740</v>
      </c>
      <c r="G462" s="36"/>
      <c r="H462" s="36"/>
      <c r="I462" s="183"/>
      <c r="J462" s="36"/>
      <c r="K462" s="36"/>
      <c r="L462" s="39"/>
      <c r="M462" s="184"/>
      <c r="N462" s="185"/>
      <c r="O462" s="64"/>
      <c r="P462" s="64"/>
      <c r="Q462" s="64"/>
      <c r="R462" s="64"/>
      <c r="S462" s="64"/>
      <c r="T462" s="65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7" t="s">
        <v>141</v>
      </c>
      <c r="AU462" s="17" t="s">
        <v>83</v>
      </c>
    </row>
    <row r="463" spans="1:65" s="2" customFormat="1" ht="16.5" customHeight="1">
      <c r="A463" s="34"/>
      <c r="B463" s="35"/>
      <c r="C463" s="169" t="s">
        <v>742</v>
      </c>
      <c r="D463" s="169" t="s">
        <v>136</v>
      </c>
      <c r="E463" s="170" t="s">
        <v>743</v>
      </c>
      <c r="F463" s="171" t="s">
        <v>744</v>
      </c>
      <c r="G463" s="172" t="s">
        <v>745</v>
      </c>
      <c r="H463" s="173">
        <v>1</v>
      </c>
      <c r="I463" s="174"/>
      <c r="J463" s="173">
        <f>ROUND(I463*H463,0)</f>
        <v>0</v>
      </c>
      <c r="K463" s="171" t="s">
        <v>20</v>
      </c>
      <c r="L463" s="39"/>
      <c r="M463" s="175" t="s">
        <v>20</v>
      </c>
      <c r="N463" s="176" t="s">
        <v>45</v>
      </c>
      <c r="O463" s="64"/>
      <c r="P463" s="177">
        <f>O463*H463</f>
        <v>0</v>
      </c>
      <c r="Q463" s="177">
        <v>0</v>
      </c>
      <c r="R463" s="177">
        <f>Q463*H463</f>
        <v>0</v>
      </c>
      <c r="S463" s="177">
        <v>0</v>
      </c>
      <c r="T463" s="17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79" t="s">
        <v>250</v>
      </c>
      <c r="AT463" s="179" t="s">
        <v>136</v>
      </c>
      <c r="AU463" s="179" t="s">
        <v>83</v>
      </c>
      <c r="AY463" s="17" t="s">
        <v>134</v>
      </c>
      <c r="BE463" s="180">
        <f>IF(N463="základní",J463,0)</f>
        <v>0</v>
      </c>
      <c r="BF463" s="180">
        <f>IF(N463="snížená",J463,0)</f>
        <v>0</v>
      </c>
      <c r="BG463" s="180">
        <f>IF(N463="zákl. přenesená",J463,0)</f>
        <v>0</v>
      </c>
      <c r="BH463" s="180">
        <f>IF(N463="sníž. přenesená",J463,0)</f>
        <v>0</v>
      </c>
      <c r="BI463" s="180">
        <f>IF(N463="nulová",J463,0)</f>
        <v>0</v>
      </c>
      <c r="BJ463" s="17" t="s">
        <v>8</v>
      </c>
      <c r="BK463" s="180">
        <f>ROUND(I463*H463,0)</f>
        <v>0</v>
      </c>
      <c r="BL463" s="17" t="s">
        <v>250</v>
      </c>
      <c r="BM463" s="179" t="s">
        <v>746</v>
      </c>
    </row>
    <row r="464" spans="1:65" s="2" customFormat="1" ht="10">
      <c r="A464" s="34"/>
      <c r="B464" s="35"/>
      <c r="C464" s="36"/>
      <c r="D464" s="181" t="s">
        <v>141</v>
      </c>
      <c r="E464" s="36"/>
      <c r="F464" s="182" t="s">
        <v>744</v>
      </c>
      <c r="G464" s="36"/>
      <c r="H464" s="36"/>
      <c r="I464" s="183"/>
      <c r="J464" s="36"/>
      <c r="K464" s="36"/>
      <c r="L464" s="39"/>
      <c r="M464" s="184"/>
      <c r="N464" s="185"/>
      <c r="O464" s="64"/>
      <c r="P464" s="64"/>
      <c r="Q464" s="64"/>
      <c r="R464" s="64"/>
      <c r="S464" s="64"/>
      <c r="T464" s="65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141</v>
      </c>
      <c r="AU464" s="17" t="s">
        <v>83</v>
      </c>
    </row>
    <row r="465" spans="1:65" s="2" customFormat="1" ht="16.5" customHeight="1">
      <c r="A465" s="34"/>
      <c r="B465" s="35"/>
      <c r="C465" s="169" t="s">
        <v>747</v>
      </c>
      <c r="D465" s="169" t="s">
        <v>136</v>
      </c>
      <c r="E465" s="170" t="s">
        <v>748</v>
      </c>
      <c r="F465" s="171" t="s">
        <v>749</v>
      </c>
      <c r="G465" s="172" t="s">
        <v>745</v>
      </c>
      <c r="H465" s="173">
        <v>1</v>
      </c>
      <c r="I465" s="174"/>
      <c r="J465" s="173">
        <f>ROUND(I465*H465,0)</f>
        <v>0</v>
      </c>
      <c r="K465" s="171" t="s">
        <v>20</v>
      </c>
      <c r="L465" s="39"/>
      <c r="M465" s="175" t="s">
        <v>20</v>
      </c>
      <c r="N465" s="176" t="s">
        <v>45</v>
      </c>
      <c r="O465" s="64"/>
      <c r="P465" s="177">
        <f>O465*H465</f>
        <v>0</v>
      </c>
      <c r="Q465" s="177">
        <v>0</v>
      </c>
      <c r="R465" s="177">
        <f>Q465*H465</f>
        <v>0</v>
      </c>
      <c r="S465" s="177">
        <v>0</v>
      </c>
      <c r="T465" s="178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79" t="s">
        <v>250</v>
      </c>
      <c r="AT465" s="179" t="s">
        <v>136</v>
      </c>
      <c r="AU465" s="179" t="s">
        <v>83</v>
      </c>
      <c r="AY465" s="17" t="s">
        <v>134</v>
      </c>
      <c r="BE465" s="180">
        <f>IF(N465="základní",J465,0)</f>
        <v>0</v>
      </c>
      <c r="BF465" s="180">
        <f>IF(N465="snížená",J465,0)</f>
        <v>0</v>
      </c>
      <c r="BG465" s="180">
        <f>IF(N465="zákl. přenesená",J465,0)</f>
        <v>0</v>
      </c>
      <c r="BH465" s="180">
        <f>IF(N465="sníž. přenesená",J465,0)</f>
        <v>0</v>
      </c>
      <c r="BI465" s="180">
        <f>IF(N465="nulová",J465,0)</f>
        <v>0</v>
      </c>
      <c r="BJ465" s="17" t="s">
        <v>8</v>
      </c>
      <c r="BK465" s="180">
        <f>ROUND(I465*H465,0)</f>
        <v>0</v>
      </c>
      <c r="BL465" s="17" t="s">
        <v>250</v>
      </c>
      <c r="BM465" s="179" t="s">
        <v>750</v>
      </c>
    </row>
    <row r="466" spans="1:65" s="2" customFormat="1" ht="10">
      <c r="A466" s="34"/>
      <c r="B466" s="35"/>
      <c r="C466" s="36"/>
      <c r="D466" s="181" t="s">
        <v>141</v>
      </c>
      <c r="E466" s="36"/>
      <c r="F466" s="182" t="s">
        <v>749</v>
      </c>
      <c r="G466" s="36"/>
      <c r="H466" s="36"/>
      <c r="I466" s="183"/>
      <c r="J466" s="36"/>
      <c r="K466" s="36"/>
      <c r="L466" s="39"/>
      <c r="M466" s="184"/>
      <c r="N466" s="185"/>
      <c r="O466" s="64"/>
      <c r="P466" s="64"/>
      <c r="Q466" s="64"/>
      <c r="R466" s="64"/>
      <c r="S466" s="64"/>
      <c r="T466" s="65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7" t="s">
        <v>141</v>
      </c>
      <c r="AU466" s="17" t="s">
        <v>83</v>
      </c>
    </row>
    <row r="467" spans="1:65" s="2" customFormat="1" ht="16.5" customHeight="1">
      <c r="A467" s="34"/>
      <c r="B467" s="35"/>
      <c r="C467" s="169" t="s">
        <v>751</v>
      </c>
      <c r="D467" s="169" t="s">
        <v>136</v>
      </c>
      <c r="E467" s="170" t="s">
        <v>752</v>
      </c>
      <c r="F467" s="171" t="s">
        <v>753</v>
      </c>
      <c r="G467" s="172" t="s">
        <v>754</v>
      </c>
      <c r="H467" s="173">
        <v>4</v>
      </c>
      <c r="I467" s="174"/>
      <c r="J467" s="173">
        <f>ROUND(I467*H467,0)</f>
        <v>0</v>
      </c>
      <c r="K467" s="171" t="s">
        <v>20</v>
      </c>
      <c r="L467" s="39"/>
      <c r="M467" s="175" t="s">
        <v>20</v>
      </c>
      <c r="N467" s="176" t="s">
        <v>45</v>
      </c>
      <c r="O467" s="64"/>
      <c r="P467" s="177">
        <f>O467*H467</f>
        <v>0</v>
      </c>
      <c r="Q467" s="177">
        <v>0</v>
      </c>
      <c r="R467" s="177">
        <f>Q467*H467</f>
        <v>0</v>
      </c>
      <c r="S467" s="177">
        <v>0</v>
      </c>
      <c r="T467" s="178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79" t="s">
        <v>250</v>
      </c>
      <c r="AT467" s="179" t="s">
        <v>136</v>
      </c>
      <c r="AU467" s="179" t="s">
        <v>83</v>
      </c>
      <c r="AY467" s="17" t="s">
        <v>134</v>
      </c>
      <c r="BE467" s="180">
        <f>IF(N467="základní",J467,0)</f>
        <v>0</v>
      </c>
      <c r="BF467" s="180">
        <f>IF(N467="snížená",J467,0)</f>
        <v>0</v>
      </c>
      <c r="BG467" s="180">
        <f>IF(N467="zákl. přenesená",J467,0)</f>
        <v>0</v>
      </c>
      <c r="BH467" s="180">
        <f>IF(N467="sníž. přenesená",J467,0)</f>
        <v>0</v>
      </c>
      <c r="BI467" s="180">
        <f>IF(N467="nulová",J467,0)</f>
        <v>0</v>
      </c>
      <c r="BJ467" s="17" t="s">
        <v>8</v>
      </c>
      <c r="BK467" s="180">
        <f>ROUND(I467*H467,0)</f>
        <v>0</v>
      </c>
      <c r="BL467" s="17" t="s">
        <v>250</v>
      </c>
      <c r="BM467" s="179" t="s">
        <v>755</v>
      </c>
    </row>
    <row r="468" spans="1:65" s="2" customFormat="1" ht="10">
      <c r="A468" s="34"/>
      <c r="B468" s="35"/>
      <c r="C468" s="36"/>
      <c r="D468" s="181" t="s">
        <v>141</v>
      </c>
      <c r="E468" s="36"/>
      <c r="F468" s="182" t="s">
        <v>753</v>
      </c>
      <c r="G468" s="36"/>
      <c r="H468" s="36"/>
      <c r="I468" s="183"/>
      <c r="J468" s="36"/>
      <c r="K468" s="36"/>
      <c r="L468" s="39"/>
      <c r="M468" s="184"/>
      <c r="N468" s="185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141</v>
      </c>
      <c r="AU468" s="17" t="s">
        <v>83</v>
      </c>
    </row>
    <row r="469" spans="1:65" s="2" customFormat="1" ht="16.5" customHeight="1">
      <c r="A469" s="34"/>
      <c r="B469" s="35"/>
      <c r="C469" s="169" t="s">
        <v>756</v>
      </c>
      <c r="D469" s="169" t="s">
        <v>136</v>
      </c>
      <c r="E469" s="170" t="s">
        <v>757</v>
      </c>
      <c r="F469" s="171" t="s">
        <v>758</v>
      </c>
      <c r="G469" s="172" t="s">
        <v>754</v>
      </c>
      <c r="H469" s="173">
        <v>4</v>
      </c>
      <c r="I469" s="174"/>
      <c r="J469" s="173">
        <f>ROUND(I469*H469,0)</f>
        <v>0</v>
      </c>
      <c r="K469" s="171" t="s">
        <v>20</v>
      </c>
      <c r="L469" s="39"/>
      <c r="M469" s="175" t="s">
        <v>20</v>
      </c>
      <c r="N469" s="176" t="s">
        <v>45</v>
      </c>
      <c r="O469" s="64"/>
      <c r="P469" s="177">
        <f>O469*H469</f>
        <v>0</v>
      </c>
      <c r="Q469" s="177">
        <v>0</v>
      </c>
      <c r="R469" s="177">
        <f>Q469*H469</f>
        <v>0</v>
      </c>
      <c r="S469" s="177">
        <v>0</v>
      </c>
      <c r="T469" s="17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79" t="s">
        <v>250</v>
      </c>
      <c r="AT469" s="179" t="s">
        <v>136</v>
      </c>
      <c r="AU469" s="179" t="s">
        <v>83</v>
      </c>
      <c r="AY469" s="17" t="s">
        <v>134</v>
      </c>
      <c r="BE469" s="180">
        <f>IF(N469="základní",J469,0)</f>
        <v>0</v>
      </c>
      <c r="BF469" s="180">
        <f>IF(N469="snížená",J469,0)</f>
        <v>0</v>
      </c>
      <c r="BG469" s="180">
        <f>IF(N469="zákl. přenesená",J469,0)</f>
        <v>0</v>
      </c>
      <c r="BH469" s="180">
        <f>IF(N469="sníž. přenesená",J469,0)</f>
        <v>0</v>
      </c>
      <c r="BI469" s="180">
        <f>IF(N469="nulová",J469,0)</f>
        <v>0</v>
      </c>
      <c r="BJ469" s="17" t="s">
        <v>8</v>
      </c>
      <c r="BK469" s="180">
        <f>ROUND(I469*H469,0)</f>
        <v>0</v>
      </c>
      <c r="BL469" s="17" t="s">
        <v>250</v>
      </c>
      <c r="BM469" s="179" t="s">
        <v>759</v>
      </c>
    </row>
    <row r="470" spans="1:65" s="2" customFormat="1" ht="10">
      <c r="A470" s="34"/>
      <c r="B470" s="35"/>
      <c r="C470" s="36"/>
      <c r="D470" s="181" t="s">
        <v>141</v>
      </c>
      <c r="E470" s="36"/>
      <c r="F470" s="182" t="s">
        <v>758</v>
      </c>
      <c r="G470" s="36"/>
      <c r="H470" s="36"/>
      <c r="I470" s="183"/>
      <c r="J470" s="36"/>
      <c r="K470" s="36"/>
      <c r="L470" s="39"/>
      <c r="M470" s="184"/>
      <c r="N470" s="185"/>
      <c r="O470" s="64"/>
      <c r="P470" s="64"/>
      <c r="Q470" s="64"/>
      <c r="R470" s="64"/>
      <c r="S470" s="64"/>
      <c r="T470" s="65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141</v>
      </c>
      <c r="AU470" s="17" t="s">
        <v>83</v>
      </c>
    </row>
    <row r="471" spans="1:65" s="2" customFormat="1" ht="16.5" customHeight="1">
      <c r="A471" s="34"/>
      <c r="B471" s="35"/>
      <c r="C471" s="169" t="s">
        <v>760</v>
      </c>
      <c r="D471" s="169" t="s">
        <v>136</v>
      </c>
      <c r="E471" s="170" t="s">
        <v>761</v>
      </c>
      <c r="F471" s="171" t="s">
        <v>762</v>
      </c>
      <c r="G471" s="172" t="s">
        <v>657</v>
      </c>
      <c r="H471" s="173">
        <v>20</v>
      </c>
      <c r="I471" s="174"/>
      <c r="J471" s="173">
        <f>ROUND(I471*H471,0)</f>
        <v>0</v>
      </c>
      <c r="K471" s="171" t="s">
        <v>20</v>
      </c>
      <c r="L471" s="39"/>
      <c r="M471" s="175" t="s">
        <v>20</v>
      </c>
      <c r="N471" s="176" t="s">
        <v>45</v>
      </c>
      <c r="O471" s="64"/>
      <c r="P471" s="177">
        <f>O471*H471</f>
        <v>0</v>
      </c>
      <c r="Q471" s="177">
        <v>0</v>
      </c>
      <c r="R471" s="177">
        <f>Q471*H471</f>
        <v>0</v>
      </c>
      <c r="S471" s="177">
        <v>0</v>
      </c>
      <c r="T471" s="17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79" t="s">
        <v>250</v>
      </c>
      <c r="AT471" s="179" t="s">
        <v>136</v>
      </c>
      <c r="AU471" s="179" t="s">
        <v>83</v>
      </c>
      <c r="AY471" s="17" t="s">
        <v>134</v>
      </c>
      <c r="BE471" s="180">
        <f>IF(N471="základní",J471,0)</f>
        <v>0</v>
      </c>
      <c r="BF471" s="180">
        <f>IF(N471="snížená",J471,0)</f>
        <v>0</v>
      </c>
      <c r="BG471" s="180">
        <f>IF(N471="zákl. přenesená",J471,0)</f>
        <v>0</v>
      </c>
      <c r="BH471" s="180">
        <f>IF(N471="sníž. přenesená",J471,0)</f>
        <v>0</v>
      </c>
      <c r="BI471" s="180">
        <f>IF(N471="nulová",J471,0)</f>
        <v>0</v>
      </c>
      <c r="BJ471" s="17" t="s">
        <v>8</v>
      </c>
      <c r="BK471" s="180">
        <f>ROUND(I471*H471,0)</f>
        <v>0</v>
      </c>
      <c r="BL471" s="17" t="s">
        <v>250</v>
      </c>
      <c r="BM471" s="179" t="s">
        <v>763</v>
      </c>
    </row>
    <row r="472" spans="1:65" s="2" customFormat="1" ht="10">
      <c r="A472" s="34"/>
      <c r="B472" s="35"/>
      <c r="C472" s="36"/>
      <c r="D472" s="181" t="s">
        <v>141</v>
      </c>
      <c r="E472" s="36"/>
      <c r="F472" s="182" t="s">
        <v>762</v>
      </c>
      <c r="G472" s="36"/>
      <c r="H472" s="36"/>
      <c r="I472" s="183"/>
      <c r="J472" s="36"/>
      <c r="K472" s="36"/>
      <c r="L472" s="39"/>
      <c r="M472" s="184"/>
      <c r="N472" s="185"/>
      <c r="O472" s="64"/>
      <c r="P472" s="64"/>
      <c r="Q472" s="64"/>
      <c r="R472" s="64"/>
      <c r="S472" s="64"/>
      <c r="T472" s="65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7" t="s">
        <v>141</v>
      </c>
      <c r="AU472" s="17" t="s">
        <v>83</v>
      </c>
    </row>
    <row r="473" spans="1:65" s="2" customFormat="1" ht="16.5" customHeight="1">
      <c r="A473" s="34"/>
      <c r="B473" s="35"/>
      <c r="C473" s="169" t="s">
        <v>764</v>
      </c>
      <c r="D473" s="169" t="s">
        <v>136</v>
      </c>
      <c r="E473" s="170" t="s">
        <v>765</v>
      </c>
      <c r="F473" s="171" t="s">
        <v>766</v>
      </c>
      <c r="G473" s="172" t="s">
        <v>745</v>
      </c>
      <c r="H473" s="173">
        <v>2</v>
      </c>
      <c r="I473" s="174"/>
      <c r="J473" s="173">
        <f>ROUND(I473*H473,0)</f>
        <v>0</v>
      </c>
      <c r="K473" s="171" t="s">
        <v>20</v>
      </c>
      <c r="L473" s="39"/>
      <c r="M473" s="175" t="s">
        <v>20</v>
      </c>
      <c r="N473" s="176" t="s">
        <v>45</v>
      </c>
      <c r="O473" s="64"/>
      <c r="P473" s="177">
        <f>O473*H473</f>
        <v>0</v>
      </c>
      <c r="Q473" s="177">
        <v>0</v>
      </c>
      <c r="R473" s="177">
        <f>Q473*H473</f>
        <v>0</v>
      </c>
      <c r="S473" s="177">
        <v>0</v>
      </c>
      <c r="T473" s="178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79" t="s">
        <v>250</v>
      </c>
      <c r="AT473" s="179" t="s">
        <v>136</v>
      </c>
      <c r="AU473" s="179" t="s">
        <v>83</v>
      </c>
      <c r="AY473" s="17" t="s">
        <v>134</v>
      </c>
      <c r="BE473" s="180">
        <f>IF(N473="základní",J473,0)</f>
        <v>0</v>
      </c>
      <c r="BF473" s="180">
        <f>IF(N473="snížená",J473,0)</f>
        <v>0</v>
      </c>
      <c r="BG473" s="180">
        <f>IF(N473="zákl. přenesená",J473,0)</f>
        <v>0</v>
      </c>
      <c r="BH473" s="180">
        <f>IF(N473="sníž. přenesená",J473,0)</f>
        <v>0</v>
      </c>
      <c r="BI473" s="180">
        <f>IF(N473="nulová",J473,0)</f>
        <v>0</v>
      </c>
      <c r="BJ473" s="17" t="s">
        <v>8</v>
      </c>
      <c r="BK473" s="180">
        <f>ROUND(I473*H473,0)</f>
        <v>0</v>
      </c>
      <c r="BL473" s="17" t="s">
        <v>250</v>
      </c>
      <c r="BM473" s="179" t="s">
        <v>767</v>
      </c>
    </row>
    <row r="474" spans="1:65" s="2" customFormat="1" ht="10">
      <c r="A474" s="34"/>
      <c r="B474" s="35"/>
      <c r="C474" s="36"/>
      <c r="D474" s="181" t="s">
        <v>141</v>
      </c>
      <c r="E474" s="36"/>
      <c r="F474" s="182" t="s">
        <v>766</v>
      </c>
      <c r="G474" s="36"/>
      <c r="H474" s="36"/>
      <c r="I474" s="183"/>
      <c r="J474" s="36"/>
      <c r="K474" s="36"/>
      <c r="L474" s="39"/>
      <c r="M474" s="184"/>
      <c r="N474" s="185"/>
      <c r="O474" s="64"/>
      <c r="P474" s="64"/>
      <c r="Q474" s="64"/>
      <c r="R474" s="64"/>
      <c r="S474" s="64"/>
      <c r="T474" s="65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7" t="s">
        <v>141</v>
      </c>
      <c r="AU474" s="17" t="s">
        <v>83</v>
      </c>
    </row>
    <row r="475" spans="1:65" s="2" customFormat="1" ht="16.5" customHeight="1">
      <c r="A475" s="34"/>
      <c r="B475" s="35"/>
      <c r="C475" s="169" t="s">
        <v>768</v>
      </c>
      <c r="D475" s="169" t="s">
        <v>136</v>
      </c>
      <c r="E475" s="170" t="s">
        <v>769</v>
      </c>
      <c r="F475" s="171" t="s">
        <v>770</v>
      </c>
      <c r="G475" s="172" t="s">
        <v>657</v>
      </c>
      <c r="H475" s="173">
        <v>2.5</v>
      </c>
      <c r="I475" s="174"/>
      <c r="J475" s="173">
        <f>ROUND(I475*H475,0)</f>
        <v>0</v>
      </c>
      <c r="K475" s="171" t="s">
        <v>20</v>
      </c>
      <c r="L475" s="39"/>
      <c r="M475" s="175" t="s">
        <v>20</v>
      </c>
      <c r="N475" s="176" t="s">
        <v>45</v>
      </c>
      <c r="O475" s="64"/>
      <c r="P475" s="177">
        <f>O475*H475</f>
        <v>0</v>
      </c>
      <c r="Q475" s="177">
        <v>0</v>
      </c>
      <c r="R475" s="177">
        <f>Q475*H475</f>
        <v>0</v>
      </c>
      <c r="S475" s="177">
        <v>0</v>
      </c>
      <c r="T475" s="178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79" t="s">
        <v>250</v>
      </c>
      <c r="AT475" s="179" t="s">
        <v>136</v>
      </c>
      <c r="AU475" s="179" t="s">
        <v>83</v>
      </c>
      <c r="AY475" s="17" t="s">
        <v>134</v>
      </c>
      <c r="BE475" s="180">
        <f>IF(N475="základní",J475,0)</f>
        <v>0</v>
      </c>
      <c r="BF475" s="180">
        <f>IF(N475="snížená",J475,0)</f>
        <v>0</v>
      </c>
      <c r="BG475" s="180">
        <f>IF(N475="zákl. přenesená",J475,0)</f>
        <v>0</v>
      </c>
      <c r="BH475" s="180">
        <f>IF(N475="sníž. přenesená",J475,0)</f>
        <v>0</v>
      </c>
      <c r="BI475" s="180">
        <f>IF(N475="nulová",J475,0)</f>
        <v>0</v>
      </c>
      <c r="BJ475" s="17" t="s">
        <v>8</v>
      </c>
      <c r="BK475" s="180">
        <f>ROUND(I475*H475,0)</f>
        <v>0</v>
      </c>
      <c r="BL475" s="17" t="s">
        <v>250</v>
      </c>
      <c r="BM475" s="179" t="s">
        <v>771</v>
      </c>
    </row>
    <row r="476" spans="1:65" s="2" customFormat="1" ht="10">
      <c r="A476" s="34"/>
      <c r="B476" s="35"/>
      <c r="C476" s="36"/>
      <c r="D476" s="181" t="s">
        <v>141</v>
      </c>
      <c r="E476" s="36"/>
      <c r="F476" s="182" t="s">
        <v>770</v>
      </c>
      <c r="G476" s="36"/>
      <c r="H476" s="36"/>
      <c r="I476" s="183"/>
      <c r="J476" s="36"/>
      <c r="K476" s="36"/>
      <c r="L476" s="39"/>
      <c r="M476" s="184"/>
      <c r="N476" s="185"/>
      <c r="O476" s="64"/>
      <c r="P476" s="64"/>
      <c r="Q476" s="64"/>
      <c r="R476" s="64"/>
      <c r="S476" s="64"/>
      <c r="T476" s="65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141</v>
      </c>
      <c r="AU476" s="17" t="s">
        <v>83</v>
      </c>
    </row>
    <row r="477" spans="1:65" s="2" customFormat="1" ht="16.5" customHeight="1">
      <c r="A477" s="34"/>
      <c r="B477" s="35"/>
      <c r="C477" s="169" t="s">
        <v>772</v>
      </c>
      <c r="D477" s="169" t="s">
        <v>136</v>
      </c>
      <c r="E477" s="170" t="s">
        <v>773</v>
      </c>
      <c r="F477" s="171" t="s">
        <v>774</v>
      </c>
      <c r="G477" s="172" t="s">
        <v>745</v>
      </c>
      <c r="H477" s="173">
        <v>1</v>
      </c>
      <c r="I477" s="174"/>
      <c r="J477" s="173">
        <f>ROUND(I477*H477,0)</f>
        <v>0</v>
      </c>
      <c r="K477" s="171" t="s">
        <v>20</v>
      </c>
      <c r="L477" s="39"/>
      <c r="M477" s="175" t="s">
        <v>20</v>
      </c>
      <c r="N477" s="176" t="s">
        <v>45</v>
      </c>
      <c r="O477" s="64"/>
      <c r="P477" s="177">
        <f>O477*H477</f>
        <v>0</v>
      </c>
      <c r="Q477" s="177">
        <v>0</v>
      </c>
      <c r="R477" s="177">
        <f>Q477*H477</f>
        <v>0</v>
      </c>
      <c r="S477" s="177">
        <v>0</v>
      </c>
      <c r="T477" s="178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79" t="s">
        <v>250</v>
      </c>
      <c r="AT477" s="179" t="s">
        <v>136</v>
      </c>
      <c r="AU477" s="179" t="s">
        <v>83</v>
      </c>
      <c r="AY477" s="17" t="s">
        <v>134</v>
      </c>
      <c r="BE477" s="180">
        <f>IF(N477="základní",J477,0)</f>
        <v>0</v>
      </c>
      <c r="BF477" s="180">
        <f>IF(N477="snížená",J477,0)</f>
        <v>0</v>
      </c>
      <c r="BG477" s="180">
        <f>IF(N477="zákl. přenesená",J477,0)</f>
        <v>0</v>
      </c>
      <c r="BH477" s="180">
        <f>IF(N477="sníž. přenesená",J477,0)</f>
        <v>0</v>
      </c>
      <c r="BI477" s="180">
        <f>IF(N477="nulová",J477,0)</f>
        <v>0</v>
      </c>
      <c r="BJ477" s="17" t="s">
        <v>8</v>
      </c>
      <c r="BK477" s="180">
        <f>ROUND(I477*H477,0)</f>
        <v>0</v>
      </c>
      <c r="BL477" s="17" t="s">
        <v>250</v>
      </c>
      <c r="BM477" s="179" t="s">
        <v>775</v>
      </c>
    </row>
    <row r="478" spans="1:65" s="2" customFormat="1" ht="10">
      <c r="A478" s="34"/>
      <c r="B478" s="35"/>
      <c r="C478" s="36"/>
      <c r="D478" s="181" t="s">
        <v>141</v>
      </c>
      <c r="E478" s="36"/>
      <c r="F478" s="182" t="s">
        <v>774</v>
      </c>
      <c r="G478" s="36"/>
      <c r="H478" s="36"/>
      <c r="I478" s="183"/>
      <c r="J478" s="36"/>
      <c r="K478" s="36"/>
      <c r="L478" s="39"/>
      <c r="M478" s="184"/>
      <c r="N478" s="185"/>
      <c r="O478" s="64"/>
      <c r="P478" s="64"/>
      <c r="Q478" s="64"/>
      <c r="R478" s="64"/>
      <c r="S478" s="64"/>
      <c r="T478" s="65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141</v>
      </c>
      <c r="AU478" s="17" t="s">
        <v>83</v>
      </c>
    </row>
    <row r="479" spans="1:65" s="2" customFormat="1" ht="16.5" customHeight="1">
      <c r="A479" s="34"/>
      <c r="B479" s="35"/>
      <c r="C479" s="169" t="s">
        <v>776</v>
      </c>
      <c r="D479" s="169" t="s">
        <v>136</v>
      </c>
      <c r="E479" s="170" t="s">
        <v>777</v>
      </c>
      <c r="F479" s="171" t="s">
        <v>778</v>
      </c>
      <c r="G479" s="172" t="s">
        <v>745</v>
      </c>
      <c r="H479" s="173">
        <v>1</v>
      </c>
      <c r="I479" s="174"/>
      <c r="J479" s="173">
        <f>ROUND(I479*H479,0)</f>
        <v>0</v>
      </c>
      <c r="K479" s="171" t="s">
        <v>20</v>
      </c>
      <c r="L479" s="39"/>
      <c r="M479" s="175" t="s">
        <v>20</v>
      </c>
      <c r="N479" s="176" t="s">
        <v>45</v>
      </c>
      <c r="O479" s="64"/>
      <c r="P479" s="177">
        <f>O479*H479</f>
        <v>0</v>
      </c>
      <c r="Q479" s="177">
        <v>0</v>
      </c>
      <c r="R479" s="177">
        <f>Q479*H479</f>
        <v>0</v>
      </c>
      <c r="S479" s="177">
        <v>0</v>
      </c>
      <c r="T479" s="178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79" t="s">
        <v>250</v>
      </c>
      <c r="AT479" s="179" t="s">
        <v>136</v>
      </c>
      <c r="AU479" s="179" t="s">
        <v>83</v>
      </c>
      <c r="AY479" s="17" t="s">
        <v>134</v>
      </c>
      <c r="BE479" s="180">
        <f>IF(N479="základní",J479,0)</f>
        <v>0</v>
      </c>
      <c r="BF479" s="180">
        <f>IF(N479="snížená",J479,0)</f>
        <v>0</v>
      </c>
      <c r="BG479" s="180">
        <f>IF(N479="zákl. přenesená",J479,0)</f>
        <v>0</v>
      </c>
      <c r="BH479" s="180">
        <f>IF(N479="sníž. přenesená",J479,0)</f>
        <v>0</v>
      </c>
      <c r="BI479" s="180">
        <f>IF(N479="nulová",J479,0)</f>
        <v>0</v>
      </c>
      <c r="BJ479" s="17" t="s">
        <v>8</v>
      </c>
      <c r="BK479" s="180">
        <f>ROUND(I479*H479,0)</f>
        <v>0</v>
      </c>
      <c r="BL479" s="17" t="s">
        <v>250</v>
      </c>
      <c r="BM479" s="179" t="s">
        <v>779</v>
      </c>
    </row>
    <row r="480" spans="1:65" s="2" customFormat="1" ht="10">
      <c r="A480" s="34"/>
      <c r="B480" s="35"/>
      <c r="C480" s="36"/>
      <c r="D480" s="181" t="s">
        <v>141</v>
      </c>
      <c r="E480" s="36"/>
      <c r="F480" s="182" t="s">
        <v>778</v>
      </c>
      <c r="G480" s="36"/>
      <c r="H480" s="36"/>
      <c r="I480" s="183"/>
      <c r="J480" s="36"/>
      <c r="K480" s="36"/>
      <c r="L480" s="39"/>
      <c r="M480" s="184"/>
      <c r="N480" s="185"/>
      <c r="O480" s="64"/>
      <c r="P480" s="64"/>
      <c r="Q480" s="64"/>
      <c r="R480" s="64"/>
      <c r="S480" s="64"/>
      <c r="T480" s="65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141</v>
      </c>
      <c r="AU480" s="17" t="s">
        <v>83</v>
      </c>
    </row>
    <row r="481" spans="1:65" s="2" customFormat="1" ht="16.5" customHeight="1">
      <c r="A481" s="34"/>
      <c r="B481" s="35"/>
      <c r="C481" s="169" t="s">
        <v>780</v>
      </c>
      <c r="D481" s="169" t="s">
        <v>136</v>
      </c>
      <c r="E481" s="170" t="s">
        <v>781</v>
      </c>
      <c r="F481" s="171" t="s">
        <v>782</v>
      </c>
      <c r="G481" s="172" t="s">
        <v>745</v>
      </c>
      <c r="H481" s="173">
        <v>1</v>
      </c>
      <c r="I481" s="174"/>
      <c r="J481" s="173">
        <f>ROUND(I481*H481,0)</f>
        <v>0</v>
      </c>
      <c r="K481" s="171" t="s">
        <v>20</v>
      </c>
      <c r="L481" s="39"/>
      <c r="M481" s="175" t="s">
        <v>20</v>
      </c>
      <c r="N481" s="176" t="s">
        <v>45</v>
      </c>
      <c r="O481" s="64"/>
      <c r="P481" s="177">
        <f>O481*H481</f>
        <v>0</v>
      </c>
      <c r="Q481" s="177">
        <v>0</v>
      </c>
      <c r="R481" s="177">
        <f>Q481*H481</f>
        <v>0</v>
      </c>
      <c r="S481" s="177">
        <v>0</v>
      </c>
      <c r="T481" s="178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79" t="s">
        <v>250</v>
      </c>
      <c r="AT481" s="179" t="s">
        <v>136</v>
      </c>
      <c r="AU481" s="179" t="s">
        <v>83</v>
      </c>
      <c r="AY481" s="17" t="s">
        <v>134</v>
      </c>
      <c r="BE481" s="180">
        <f>IF(N481="základní",J481,0)</f>
        <v>0</v>
      </c>
      <c r="BF481" s="180">
        <f>IF(N481="snížená",J481,0)</f>
        <v>0</v>
      </c>
      <c r="BG481" s="180">
        <f>IF(N481="zákl. přenesená",J481,0)</f>
        <v>0</v>
      </c>
      <c r="BH481" s="180">
        <f>IF(N481="sníž. přenesená",J481,0)</f>
        <v>0</v>
      </c>
      <c r="BI481" s="180">
        <f>IF(N481="nulová",J481,0)</f>
        <v>0</v>
      </c>
      <c r="BJ481" s="17" t="s">
        <v>8</v>
      </c>
      <c r="BK481" s="180">
        <f>ROUND(I481*H481,0)</f>
        <v>0</v>
      </c>
      <c r="BL481" s="17" t="s">
        <v>250</v>
      </c>
      <c r="BM481" s="179" t="s">
        <v>783</v>
      </c>
    </row>
    <row r="482" spans="1:65" s="2" customFormat="1" ht="10">
      <c r="A482" s="34"/>
      <c r="B482" s="35"/>
      <c r="C482" s="36"/>
      <c r="D482" s="181" t="s">
        <v>141</v>
      </c>
      <c r="E482" s="36"/>
      <c r="F482" s="182" t="s">
        <v>782</v>
      </c>
      <c r="G482" s="36"/>
      <c r="H482" s="36"/>
      <c r="I482" s="183"/>
      <c r="J482" s="36"/>
      <c r="K482" s="36"/>
      <c r="L482" s="39"/>
      <c r="M482" s="184"/>
      <c r="N482" s="185"/>
      <c r="O482" s="64"/>
      <c r="P482" s="64"/>
      <c r="Q482" s="64"/>
      <c r="R482" s="64"/>
      <c r="S482" s="64"/>
      <c r="T482" s="65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7" t="s">
        <v>141</v>
      </c>
      <c r="AU482" s="17" t="s">
        <v>83</v>
      </c>
    </row>
    <row r="483" spans="1:65" s="2" customFormat="1" ht="16.5" customHeight="1">
      <c r="A483" s="34"/>
      <c r="B483" s="35"/>
      <c r="C483" s="169" t="s">
        <v>784</v>
      </c>
      <c r="D483" s="169" t="s">
        <v>136</v>
      </c>
      <c r="E483" s="170" t="s">
        <v>785</v>
      </c>
      <c r="F483" s="171" t="s">
        <v>786</v>
      </c>
      <c r="G483" s="172" t="s">
        <v>745</v>
      </c>
      <c r="H483" s="173">
        <v>6</v>
      </c>
      <c r="I483" s="174"/>
      <c r="J483" s="173">
        <f>ROUND(I483*H483,0)</f>
        <v>0</v>
      </c>
      <c r="K483" s="171" t="s">
        <v>20</v>
      </c>
      <c r="L483" s="39"/>
      <c r="M483" s="175" t="s">
        <v>20</v>
      </c>
      <c r="N483" s="176" t="s">
        <v>45</v>
      </c>
      <c r="O483" s="64"/>
      <c r="P483" s="177">
        <f>O483*H483</f>
        <v>0</v>
      </c>
      <c r="Q483" s="177">
        <v>0</v>
      </c>
      <c r="R483" s="177">
        <f>Q483*H483</f>
        <v>0</v>
      </c>
      <c r="S483" s="177">
        <v>0</v>
      </c>
      <c r="T483" s="178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79" t="s">
        <v>250</v>
      </c>
      <c r="AT483" s="179" t="s">
        <v>136</v>
      </c>
      <c r="AU483" s="179" t="s">
        <v>83</v>
      </c>
      <c r="AY483" s="17" t="s">
        <v>134</v>
      </c>
      <c r="BE483" s="180">
        <f>IF(N483="základní",J483,0)</f>
        <v>0</v>
      </c>
      <c r="BF483" s="180">
        <f>IF(N483="snížená",J483,0)</f>
        <v>0</v>
      </c>
      <c r="BG483" s="180">
        <f>IF(N483="zákl. přenesená",J483,0)</f>
        <v>0</v>
      </c>
      <c r="BH483" s="180">
        <f>IF(N483="sníž. přenesená",J483,0)</f>
        <v>0</v>
      </c>
      <c r="BI483" s="180">
        <f>IF(N483="nulová",J483,0)</f>
        <v>0</v>
      </c>
      <c r="BJ483" s="17" t="s">
        <v>8</v>
      </c>
      <c r="BK483" s="180">
        <f>ROUND(I483*H483,0)</f>
        <v>0</v>
      </c>
      <c r="BL483" s="17" t="s">
        <v>250</v>
      </c>
      <c r="BM483" s="179" t="s">
        <v>787</v>
      </c>
    </row>
    <row r="484" spans="1:65" s="2" customFormat="1" ht="10">
      <c r="A484" s="34"/>
      <c r="B484" s="35"/>
      <c r="C484" s="36"/>
      <c r="D484" s="181" t="s">
        <v>141</v>
      </c>
      <c r="E484" s="36"/>
      <c r="F484" s="182" t="s">
        <v>786</v>
      </c>
      <c r="G484" s="36"/>
      <c r="H484" s="36"/>
      <c r="I484" s="183"/>
      <c r="J484" s="36"/>
      <c r="K484" s="36"/>
      <c r="L484" s="39"/>
      <c r="M484" s="184"/>
      <c r="N484" s="185"/>
      <c r="O484" s="64"/>
      <c r="P484" s="64"/>
      <c r="Q484" s="64"/>
      <c r="R484" s="64"/>
      <c r="S484" s="64"/>
      <c r="T484" s="65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141</v>
      </c>
      <c r="AU484" s="17" t="s">
        <v>83</v>
      </c>
    </row>
    <row r="485" spans="1:65" s="2" customFormat="1" ht="16.5" customHeight="1">
      <c r="A485" s="34"/>
      <c r="B485" s="35"/>
      <c r="C485" s="169" t="s">
        <v>788</v>
      </c>
      <c r="D485" s="169" t="s">
        <v>136</v>
      </c>
      <c r="E485" s="170" t="s">
        <v>789</v>
      </c>
      <c r="F485" s="171" t="s">
        <v>790</v>
      </c>
      <c r="G485" s="172" t="s">
        <v>745</v>
      </c>
      <c r="H485" s="173">
        <v>2</v>
      </c>
      <c r="I485" s="174"/>
      <c r="J485" s="173">
        <f>ROUND(I485*H485,0)</f>
        <v>0</v>
      </c>
      <c r="K485" s="171" t="s">
        <v>20</v>
      </c>
      <c r="L485" s="39"/>
      <c r="M485" s="175" t="s">
        <v>20</v>
      </c>
      <c r="N485" s="176" t="s">
        <v>45</v>
      </c>
      <c r="O485" s="64"/>
      <c r="P485" s="177">
        <f>O485*H485</f>
        <v>0</v>
      </c>
      <c r="Q485" s="177">
        <v>0</v>
      </c>
      <c r="R485" s="177">
        <f>Q485*H485</f>
        <v>0</v>
      </c>
      <c r="S485" s="177">
        <v>0</v>
      </c>
      <c r="T485" s="17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79" t="s">
        <v>250</v>
      </c>
      <c r="AT485" s="179" t="s">
        <v>136</v>
      </c>
      <c r="AU485" s="179" t="s">
        <v>83</v>
      </c>
      <c r="AY485" s="17" t="s">
        <v>134</v>
      </c>
      <c r="BE485" s="180">
        <f>IF(N485="základní",J485,0)</f>
        <v>0</v>
      </c>
      <c r="BF485" s="180">
        <f>IF(N485="snížená",J485,0)</f>
        <v>0</v>
      </c>
      <c r="BG485" s="180">
        <f>IF(N485="zákl. přenesená",J485,0)</f>
        <v>0</v>
      </c>
      <c r="BH485" s="180">
        <f>IF(N485="sníž. přenesená",J485,0)</f>
        <v>0</v>
      </c>
      <c r="BI485" s="180">
        <f>IF(N485="nulová",J485,0)</f>
        <v>0</v>
      </c>
      <c r="BJ485" s="17" t="s">
        <v>8</v>
      </c>
      <c r="BK485" s="180">
        <f>ROUND(I485*H485,0)</f>
        <v>0</v>
      </c>
      <c r="BL485" s="17" t="s">
        <v>250</v>
      </c>
      <c r="BM485" s="179" t="s">
        <v>791</v>
      </c>
    </row>
    <row r="486" spans="1:65" s="2" customFormat="1" ht="10">
      <c r="A486" s="34"/>
      <c r="B486" s="35"/>
      <c r="C486" s="36"/>
      <c r="D486" s="181" t="s">
        <v>141</v>
      </c>
      <c r="E486" s="36"/>
      <c r="F486" s="182" t="s">
        <v>790</v>
      </c>
      <c r="G486" s="36"/>
      <c r="H486" s="36"/>
      <c r="I486" s="183"/>
      <c r="J486" s="36"/>
      <c r="K486" s="36"/>
      <c r="L486" s="39"/>
      <c r="M486" s="184"/>
      <c r="N486" s="185"/>
      <c r="O486" s="64"/>
      <c r="P486" s="64"/>
      <c r="Q486" s="64"/>
      <c r="R486" s="64"/>
      <c r="S486" s="64"/>
      <c r="T486" s="65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7" t="s">
        <v>141</v>
      </c>
      <c r="AU486" s="17" t="s">
        <v>83</v>
      </c>
    </row>
    <row r="487" spans="1:65" s="2" customFormat="1" ht="16.5" customHeight="1">
      <c r="A487" s="34"/>
      <c r="B487" s="35"/>
      <c r="C487" s="169" t="s">
        <v>792</v>
      </c>
      <c r="D487" s="169" t="s">
        <v>136</v>
      </c>
      <c r="E487" s="170" t="s">
        <v>793</v>
      </c>
      <c r="F487" s="171" t="s">
        <v>794</v>
      </c>
      <c r="G487" s="172" t="s">
        <v>745</v>
      </c>
      <c r="H487" s="173">
        <v>2</v>
      </c>
      <c r="I487" s="174"/>
      <c r="J487" s="173">
        <f>ROUND(I487*H487,0)</f>
        <v>0</v>
      </c>
      <c r="K487" s="171" t="s">
        <v>20</v>
      </c>
      <c r="L487" s="39"/>
      <c r="M487" s="175" t="s">
        <v>20</v>
      </c>
      <c r="N487" s="176" t="s">
        <v>45</v>
      </c>
      <c r="O487" s="64"/>
      <c r="P487" s="177">
        <f>O487*H487</f>
        <v>0</v>
      </c>
      <c r="Q487" s="177">
        <v>0</v>
      </c>
      <c r="R487" s="177">
        <f>Q487*H487</f>
        <v>0</v>
      </c>
      <c r="S487" s="177">
        <v>0</v>
      </c>
      <c r="T487" s="178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79" t="s">
        <v>250</v>
      </c>
      <c r="AT487" s="179" t="s">
        <v>136</v>
      </c>
      <c r="AU487" s="179" t="s">
        <v>83</v>
      </c>
      <c r="AY487" s="17" t="s">
        <v>134</v>
      </c>
      <c r="BE487" s="180">
        <f>IF(N487="základní",J487,0)</f>
        <v>0</v>
      </c>
      <c r="BF487" s="180">
        <f>IF(N487="snížená",J487,0)</f>
        <v>0</v>
      </c>
      <c r="BG487" s="180">
        <f>IF(N487="zákl. přenesená",J487,0)</f>
        <v>0</v>
      </c>
      <c r="BH487" s="180">
        <f>IF(N487="sníž. přenesená",J487,0)</f>
        <v>0</v>
      </c>
      <c r="BI487" s="180">
        <f>IF(N487="nulová",J487,0)</f>
        <v>0</v>
      </c>
      <c r="BJ487" s="17" t="s">
        <v>8</v>
      </c>
      <c r="BK487" s="180">
        <f>ROUND(I487*H487,0)</f>
        <v>0</v>
      </c>
      <c r="BL487" s="17" t="s">
        <v>250</v>
      </c>
      <c r="BM487" s="179" t="s">
        <v>795</v>
      </c>
    </row>
    <row r="488" spans="1:65" s="2" customFormat="1" ht="10">
      <c r="A488" s="34"/>
      <c r="B488" s="35"/>
      <c r="C488" s="36"/>
      <c r="D488" s="181" t="s">
        <v>141</v>
      </c>
      <c r="E488" s="36"/>
      <c r="F488" s="182" t="s">
        <v>794</v>
      </c>
      <c r="G488" s="36"/>
      <c r="H488" s="36"/>
      <c r="I488" s="183"/>
      <c r="J488" s="36"/>
      <c r="K488" s="36"/>
      <c r="L488" s="39"/>
      <c r="M488" s="184"/>
      <c r="N488" s="185"/>
      <c r="O488" s="64"/>
      <c r="P488" s="64"/>
      <c r="Q488" s="64"/>
      <c r="R488" s="64"/>
      <c r="S488" s="64"/>
      <c r="T488" s="65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7" t="s">
        <v>141</v>
      </c>
      <c r="AU488" s="17" t="s">
        <v>83</v>
      </c>
    </row>
    <row r="489" spans="1:65" s="2" customFormat="1" ht="16.5" customHeight="1">
      <c r="A489" s="34"/>
      <c r="B489" s="35"/>
      <c r="C489" s="169" t="s">
        <v>796</v>
      </c>
      <c r="D489" s="169" t="s">
        <v>136</v>
      </c>
      <c r="E489" s="170" t="s">
        <v>797</v>
      </c>
      <c r="F489" s="171" t="s">
        <v>798</v>
      </c>
      <c r="G489" s="172" t="s">
        <v>745</v>
      </c>
      <c r="H489" s="173">
        <v>8</v>
      </c>
      <c r="I489" s="174"/>
      <c r="J489" s="173">
        <f>ROUND(I489*H489,0)</f>
        <v>0</v>
      </c>
      <c r="K489" s="171" t="s">
        <v>20</v>
      </c>
      <c r="L489" s="39"/>
      <c r="M489" s="175" t="s">
        <v>20</v>
      </c>
      <c r="N489" s="176" t="s">
        <v>45</v>
      </c>
      <c r="O489" s="64"/>
      <c r="P489" s="177">
        <f>O489*H489</f>
        <v>0</v>
      </c>
      <c r="Q489" s="177">
        <v>0</v>
      </c>
      <c r="R489" s="177">
        <f>Q489*H489</f>
        <v>0</v>
      </c>
      <c r="S489" s="177">
        <v>0</v>
      </c>
      <c r="T489" s="178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79" t="s">
        <v>250</v>
      </c>
      <c r="AT489" s="179" t="s">
        <v>136</v>
      </c>
      <c r="AU489" s="179" t="s">
        <v>83</v>
      </c>
      <c r="AY489" s="17" t="s">
        <v>134</v>
      </c>
      <c r="BE489" s="180">
        <f>IF(N489="základní",J489,0)</f>
        <v>0</v>
      </c>
      <c r="BF489" s="180">
        <f>IF(N489="snížená",J489,0)</f>
        <v>0</v>
      </c>
      <c r="BG489" s="180">
        <f>IF(N489="zákl. přenesená",J489,0)</f>
        <v>0</v>
      </c>
      <c r="BH489" s="180">
        <f>IF(N489="sníž. přenesená",J489,0)</f>
        <v>0</v>
      </c>
      <c r="BI489" s="180">
        <f>IF(N489="nulová",J489,0)</f>
        <v>0</v>
      </c>
      <c r="BJ489" s="17" t="s">
        <v>8</v>
      </c>
      <c r="BK489" s="180">
        <f>ROUND(I489*H489,0)</f>
        <v>0</v>
      </c>
      <c r="BL489" s="17" t="s">
        <v>250</v>
      </c>
      <c r="BM489" s="179" t="s">
        <v>799</v>
      </c>
    </row>
    <row r="490" spans="1:65" s="2" customFormat="1" ht="10">
      <c r="A490" s="34"/>
      <c r="B490" s="35"/>
      <c r="C490" s="36"/>
      <c r="D490" s="181" t="s">
        <v>141</v>
      </c>
      <c r="E490" s="36"/>
      <c r="F490" s="182" t="s">
        <v>798</v>
      </c>
      <c r="G490" s="36"/>
      <c r="H490" s="36"/>
      <c r="I490" s="183"/>
      <c r="J490" s="36"/>
      <c r="K490" s="36"/>
      <c r="L490" s="39"/>
      <c r="M490" s="184"/>
      <c r="N490" s="185"/>
      <c r="O490" s="64"/>
      <c r="P490" s="64"/>
      <c r="Q490" s="64"/>
      <c r="R490" s="64"/>
      <c r="S490" s="64"/>
      <c r="T490" s="65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7" t="s">
        <v>141</v>
      </c>
      <c r="AU490" s="17" t="s">
        <v>83</v>
      </c>
    </row>
    <row r="491" spans="1:65" s="2" customFormat="1" ht="16.5" customHeight="1">
      <c r="A491" s="34"/>
      <c r="B491" s="35"/>
      <c r="C491" s="169" t="s">
        <v>800</v>
      </c>
      <c r="D491" s="169" t="s">
        <v>136</v>
      </c>
      <c r="E491" s="170" t="s">
        <v>801</v>
      </c>
      <c r="F491" s="171" t="s">
        <v>714</v>
      </c>
      <c r="G491" s="172" t="s">
        <v>745</v>
      </c>
      <c r="H491" s="173">
        <v>8</v>
      </c>
      <c r="I491" s="174"/>
      <c r="J491" s="173">
        <f>ROUND(I491*H491,0)</f>
        <v>0</v>
      </c>
      <c r="K491" s="171" t="s">
        <v>20</v>
      </c>
      <c r="L491" s="39"/>
      <c r="M491" s="175" t="s">
        <v>20</v>
      </c>
      <c r="N491" s="176" t="s">
        <v>45</v>
      </c>
      <c r="O491" s="64"/>
      <c r="P491" s="177">
        <f>O491*H491</f>
        <v>0</v>
      </c>
      <c r="Q491" s="177">
        <v>0</v>
      </c>
      <c r="R491" s="177">
        <f>Q491*H491</f>
        <v>0</v>
      </c>
      <c r="S491" s="177">
        <v>0</v>
      </c>
      <c r="T491" s="178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79" t="s">
        <v>250</v>
      </c>
      <c r="AT491" s="179" t="s">
        <v>136</v>
      </c>
      <c r="AU491" s="179" t="s">
        <v>83</v>
      </c>
      <c r="AY491" s="17" t="s">
        <v>134</v>
      </c>
      <c r="BE491" s="180">
        <f>IF(N491="základní",J491,0)</f>
        <v>0</v>
      </c>
      <c r="BF491" s="180">
        <f>IF(N491="snížená",J491,0)</f>
        <v>0</v>
      </c>
      <c r="BG491" s="180">
        <f>IF(N491="zákl. přenesená",J491,0)</f>
        <v>0</v>
      </c>
      <c r="BH491" s="180">
        <f>IF(N491="sníž. přenesená",J491,0)</f>
        <v>0</v>
      </c>
      <c r="BI491" s="180">
        <f>IF(N491="nulová",J491,0)</f>
        <v>0</v>
      </c>
      <c r="BJ491" s="17" t="s">
        <v>8</v>
      </c>
      <c r="BK491" s="180">
        <f>ROUND(I491*H491,0)</f>
        <v>0</v>
      </c>
      <c r="BL491" s="17" t="s">
        <v>250</v>
      </c>
      <c r="BM491" s="179" t="s">
        <v>802</v>
      </c>
    </row>
    <row r="492" spans="1:65" s="2" customFormat="1" ht="10">
      <c r="A492" s="34"/>
      <c r="B492" s="35"/>
      <c r="C492" s="36"/>
      <c r="D492" s="181" t="s">
        <v>141</v>
      </c>
      <c r="E492" s="36"/>
      <c r="F492" s="182" t="s">
        <v>714</v>
      </c>
      <c r="G492" s="36"/>
      <c r="H492" s="36"/>
      <c r="I492" s="183"/>
      <c r="J492" s="36"/>
      <c r="K492" s="36"/>
      <c r="L492" s="39"/>
      <c r="M492" s="184"/>
      <c r="N492" s="185"/>
      <c r="O492" s="64"/>
      <c r="P492" s="64"/>
      <c r="Q492" s="64"/>
      <c r="R492" s="64"/>
      <c r="S492" s="64"/>
      <c r="T492" s="65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141</v>
      </c>
      <c r="AU492" s="17" t="s">
        <v>83</v>
      </c>
    </row>
    <row r="493" spans="1:65" s="2" customFormat="1" ht="24.15" customHeight="1">
      <c r="A493" s="34"/>
      <c r="B493" s="35"/>
      <c r="C493" s="169" t="s">
        <v>803</v>
      </c>
      <c r="D493" s="169" t="s">
        <v>136</v>
      </c>
      <c r="E493" s="170" t="s">
        <v>804</v>
      </c>
      <c r="F493" s="171" t="s">
        <v>135</v>
      </c>
      <c r="G493" s="172" t="s">
        <v>805</v>
      </c>
      <c r="H493" s="173">
        <v>1</v>
      </c>
      <c r="I493" s="174"/>
      <c r="J493" s="173">
        <f>ROUND(I493*H493,0)</f>
        <v>0</v>
      </c>
      <c r="K493" s="171" t="s">
        <v>20</v>
      </c>
      <c r="L493" s="39"/>
      <c r="M493" s="175" t="s">
        <v>20</v>
      </c>
      <c r="N493" s="176" t="s">
        <v>45</v>
      </c>
      <c r="O493" s="64"/>
      <c r="P493" s="177">
        <f>O493*H493</f>
        <v>0</v>
      </c>
      <c r="Q493" s="177">
        <v>0</v>
      </c>
      <c r="R493" s="177">
        <f>Q493*H493</f>
        <v>0</v>
      </c>
      <c r="S493" s="177">
        <v>0</v>
      </c>
      <c r="T493" s="178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79" t="s">
        <v>250</v>
      </c>
      <c r="AT493" s="179" t="s">
        <v>136</v>
      </c>
      <c r="AU493" s="179" t="s">
        <v>83</v>
      </c>
      <c r="AY493" s="17" t="s">
        <v>134</v>
      </c>
      <c r="BE493" s="180">
        <f>IF(N493="základní",J493,0)</f>
        <v>0</v>
      </c>
      <c r="BF493" s="180">
        <f>IF(N493="snížená",J493,0)</f>
        <v>0</v>
      </c>
      <c r="BG493" s="180">
        <f>IF(N493="zákl. přenesená",J493,0)</f>
        <v>0</v>
      </c>
      <c r="BH493" s="180">
        <f>IF(N493="sníž. přenesená",J493,0)</f>
        <v>0</v>
      </c>
      <c r="BI493" s="180">
        <f>IF(N493="nulová",J493,0)</f>
        <v>0</v>
      </c>
      <c r="BJ493" s="17" t="s">
        <v>8</v>
      </c>
      <c r="BK493" s="180">
        <f>ROUND(I493*H493,0)</f>
        <v>0</v>
      </c>
      <c r="BL493" s="17" t="s">
        <v>250</v>
      </c>
      <c r="BM493" s="179" t="s">
        <v>806</v>
      </c>
    </row>
    <row r="494" spans="1:65" s="2" customFormat="1" ht="10">
      <c r="A494" s="34"/>
      <c r="B494" s="35"/>
      <c r="C494" s="36"/>
      <c r="D494" s="181" t="s">
        <v>141</v>
      </c>
      <c r="E494" s="36"/>
      <c r="F494" s="182" t="s">
        <v>135</v>
      </c>
      <c r="G494" s="36"/>
      <c r="H494" s="36"/>
      <c r="I494" s="183"/>
      <c r="J494" s="36"/>
      <c r="K494" s="36"/>
      <c r="L494" s="39"/>
      <c r="M494" s="184"/>
      <c r="N494" s="185"/>
      <c r="O494" s="64"/>
      <c r="P494" s="64"/>
      <c r="Q494" s="64"/>
      <c r="R494" s="64"/>
      <c r="S494" s="64"/>
      <c r="T494" s="65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7" t="s">
        <v>141</v>
      </c>
      <c r="AU494" s="17" t="s">
        <v>83</v>
      </c>
    </row>
    <row r="495" spans="1:65" s="2" customFormat="1" ht="16.5" customHeight="1">
      <c r="A495" s="34"/>
      <c r="B495" s="35"/>
      <c r="C495" s="169" t="s">
        <v>807</v>
      </c>
      <c r="D495" s="169" t="s">
        <v>136</v>
      </c>
      <c r="E495" s="170" t="s">
        <v>808</v>
      </c>
      <c r="F495" s="171" t="s">
        <v>809</v>
      </c>
      <c r="G495" s="172" t="s">
        <v>805</v>
      </c>
      <c r="H495" s="173">
        <v>1</v>
      </c>
      <c r="I495" s="174"/>
      <c r="J495" s="173">
        <f>ROUND(I495*H495,0)</f>
        <v>0</v>
      </c>
      <c r="K495" s="171" t="s">
        <v>20</v>
      </c>
      <c r="L495" s="39"/>
      <c r="M495" s="175" t="s">
        <v>20</v>
      </c>
      <c r="N495" s="176" t="s">
        <v>45</v>
      </c>
      <c r="O495" s="64"/>
      <c r="P495" s="177">
        <f>O495*H495</f>
        <v>0</v>
      </c>
      <c r="Q495" s="177">
        <v>0</v>
      </c>
      <c r="R495" s="177">
        <f>Q495*H495</f>
        <v>0</v>
      </c>
      <c r="S495" s="177">
        <v>0</v>
      </c>
      <c r="T495" s="178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79" t="s">
        <v>250</v>
      </c>
      <c r="AT495" s="179" t="s">
        <v>136</v>
      </c>
      <c r="AU495" s="179" t="s">
        <v>83</v>
      </c>
      <c r="AY495" s="17" t="s">
        <v>134</v>
      </c>
      <c r="BE495" s="180">
        <f>IF(N495="základní",J495,0)</f>
        <v>0</v>
      </c>
      <c r="BF495" s="180">
        <f>IF(N495="snížená",J495,0)</f>
        <v>0</v>
      </c>
      <c r="BG495" s="180">
        <f>IF(N495="zákl. přenesená",J495,0)</f>
        <v>0</v>
      </c>
      <c r="BH495" s="180">
        <f>IF(N495="sníž. přenesená",J495,0)</f>
        <v>0</v>
      </c>
      <c r="BI495" s="180">
        <f>IF(N495="nulová",J495,0)</f>
        <v>0</v>
      </c>
      <c r="BJ495" s="17" t="s">
        <v>8</v>
      </c>
      <c r="BK495" s="180">
        <f>ROUND(I495*H495,0)</f>
        <v>0</v>
      </c>
      <c r="BL495" s="17" t="s">
        <v>250</v>
      </c>
      <c r="BM495" s="179" t="s">
        <v>810</v>
      </c>
    </row>
    <row r="496" spans="1:65" s="2" customFormat="1" ht="10">
      <c r="A496" s="34"/>
      <c r="B496" s="35"/>
      <c r="C496" s="36"/>
      <c r="D496" s="181" t="s">
        <v>141</v>
      </c>
      <c r="E496" s="36"/>
      <c r="F496" s="182" t="s">
        <v>809</v>
      </c>
      <c r="G496" s="36"/>
      <c r="H496" s="36"/>
      <c r="I496" s="183"/>
      <c r="J496" s="36"/>
      <c r="K496" s="36"/>
      <c r="L496" s="39"/>
      <c r="M496" s="184"/>
      <c r="N496" s="185"/>
      <c r="O496" s="64"/>
      <c r="P496" s="64"/>
      <c r="Q496" s="64"/>
      <c r="R496" s="64"/>
      <c r="S496" s="64"/>
      <c r="T496" s="65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7" t="s">
        <v>141</v>
      </c>
      <c r="AU496" s="17" t="s">
        <v>83</v>
      </c>
    </row>
    <row r="497" spans="1:65" s="2" customFormat="1" ht="16.5" customHeight="1">
      <c r="A497" s="34"/>
      <c r="B497" s="35"/>
      <c r="C497" s="169" t="s">
        <v>811</v>
      </c>
      <c r="D497" s="169" t="s">
        <v>136</v>
      </c>
      <c r="E497" s="170" t="s">
        <v>812</v>
      </c>
      <c r="F497" s="171" t="s">
        <v>813</v>
      </c>
      <c r="G497" s="172" t="s">
        <v>805</v>
      </c>
      <c r="H497" s="173">
        <v>1</v>
      </c>
      <c r="I497" s="174"/>
      <c r="J497" s="173">
        <f>ROUND(I497*H497,0)</f>
        <v>0</v>
      </c>
      <c r="K497" s="171" t="s">
        <v>20</v>
      </c>
      <c r="L497" s="39"/>
      <c r="M497" s="175" t="s">
        <v>20</v>
      </c>
      <c r="N497" s="176" t="s">
        <v>45</v>
      </c>
      <c r="O497" s="64"/>
      <c r="P497" s="177">
        <f>O497*H497</f>
        <v>0</v>
      </c>
      <c r="Q497" s="177">
        <v>0</v>
      </c>
      <c r="R497" s="177">
        <f>Q497*H497</f>
        <v>0</v>
      </c>
      <c r="S497" s="177">
        <v>0</v>
      </c>
      <c r="T497" s="178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79" t="s">
        <v>250</v>
      </c>
      <c r="AT497" s="179" t="s">
        <v>136</v>
      </c>
      <c r="AU497" s="179" t="s">
        <v>83</v>
      </c>
      <c r="AY497" s="17" t="s">
        <v>134</v>
      </c>
      <c r="BE497" s="180">
        <f>IF(N497="základní",J497,0)</f>
        <v>0</v>
      </c>
      <c r="BF497" s="180">
        <f>IF(N497="snížená",J497,0)</f>
        <v>0</v>
      </c>
      <c r="BG497" s="180">
        <f>IF(N497="zákl. přenesená",J497,0)</f>
        <v>0</v>
      </c>
      <c r="BH497" s="180">
        <f>IF(N497="sníž. přenesená",J497,0)</f>
        <v>0</v>
      </c>
      <c r="BI497" s="180">
        <f>IF(N497="nulová",J497,0)</f>
        <v>0</v>
      </c>
      <c r="BJ497" s="17" t="s">
        <v>8</v>
      </c>
      <c r="BK497" s="180">
        <f>ROUND(I497*H497,0)</f>
        <v>0</v>
      </c>
      <c r="BL497" s="17" t="s">
        <v>250</v>
      </c>
      <c r="BM497" s="179" t="s">
        <v>814</v>
      </c>
    </row>
    <row r="498" spans="1:65" s="2" customFormat="1" ht="10">
      <c r="A498" s="34"/>
      <c r="B498" s="35"/>
      <c r="C498" s="36"/>
      <c r="D498" s="181" t="s">
        <v>141</v>
      </c>
      <c r="E498" s="36"/>
      <c r="F498" s="182" t="s">
        <v>813</v>
      </c>
      <c r="G498" s="36"/>
      <c r="H498" s="36"/>
      <c r="I498" s="183"/>
      <c r="J498" s="36"/>
      <c r="K498" s="36"/>
      <c r="L498" s="39"/>
      <c r="M498" s="184"/>
      <c r="N498" s="185"/>
      <c r="O498" s="64"/>
      <c r="P498" s="64"/>
      <c r="Q498" s="64"/>
      <c r="R498" s="64"/>
      <c r="S498" s="64"/>
      <c r="T498" s="65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141</v>
      </c>
      <c r="AU498" s="17" t="s">
        <v>83</v>
      </c>
    </row>
    <row r="499" spans="1:65" s="2" customFormat="1" ht="16.5" customHeight="1">
      <c r="A499" s="34"/>
      <c r="B499" s="35"/>
      <c r="C499" s="169" t="s">
        <v>815</v>
      </c>
      <c r="D499" s="169" t="s">
        <v>136</v>
      </c>
      <c r="E499" s="170" t="s">
        <v>816</v>
      </c>
      <c r="F499" s="171" t="s">
        <v>817</v>
      </c>
      <c r="G499" s="172" t="s">
        <v>805</v>
      </c>
      <c r="H499" s="173">
        <v>1</v>
      </c>
      <c r="I499" s="174"/>
      <c r="J499" s="173">
        <f>ROUND(I499*H499,0)</f>
        <v>0</v>
      </c>
      <c r="K499" s="171" t="s">
        <v>20</v>
      </c>
      <c r="L499" s="39"/>
      <c r="M499" s="175" t="s">
        <v>20</v>
      </c>
      <c r="N499" s="176" t="s">
        <v>45</v>
      </c>
      <c r="O499" s="64"/>
      <c r="P499" s="177">
        <f>O499*H499</f>
        <v>0</v>
      </c>
      <c r="Q499" s="177">
        <v>0</v>
      </c>
      <c r="R499" s="177">
        <f>Q499*H499</f>
        <v>0</v>
      </c>
      <c r="S499" s="177">
        <v>0</v>
      </c>
      <c r="T499" s="178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79" t="s">
        <v>250</v>
      </c>
      <c r="AT499" s="179" t="s">
        <v>136</v>
      </c>
      <c r="AU499" s="179" t="s">
        <v>83</v>
      </c>
      <c r="AY499" s="17" t="s">
        <v>134</v>
      </c>
      <c r="BE499" s="180">
        <f>IF(N499="základní",J499,0)</f>
        <v>0</v>
      </c>
      <c r="BF499" s="180">
        <f>IF(N499="snížená",J499,0)</f>
        <v>0</v>
      </c>
      <c r="BG499" s="180">
        <f>IF(N499="zákl. přenesená",J499,0)</f>
        <v>0</v>
      </c>
      <c r="BH499" s="180">
        <f>IF(N499="sníž. přenesená",J499,0)</f>
        <v>0</v>
      </c>
      <c r="BI499" s="180">
        <f>IF(N499="nulová",J499,0)</f>
        <v>0</v>
      </c>
      <c r="BJ499" s="17" t="s">
        <v>8</v>
      </c>
      <c r="BK499" s="180">
        <f>ROUND(I499*H499,0)</f>
        <v>0</v>
      </c>
      <c r="BL499" s="17" t="s">
        <v>250</v>
      </c>
      <c r="BM499" s="179" t="s">
        <v>818</v>
      </c>
    </row>
    <row r="500" spans="1:65" s="2" customFormat="1" ht="10">
      <c r="A500" s="34"/>
      <c r="B500" s="35"/>
      <c r="C500" s="36"/>
      <c r="D500" s="181" t="s">
        <v>141</v>
      </c>
      <c r="E500" s="36"/>
      <c r="F500" s="182" t="s">
        <v>817</v>
      </c>
      <c r="G500" s="36"/>
      <c r="H500" s="36"/>
      <c r="I500" s="183"/>
      <c r="J500" s="36"/>
      <c r="K500" s="36"/>
      <c r="L500" s="39"/>
      <c r="M500" s="184"/>
      <c r="N500" s="185"/>
      <c r="O500" s="64"/>
      <c r="P500" s="64"/>
      <c r="Q500" s="64"/>
      <c r="R500" s="64"/>
      <c r="S500" s="64"/>
      <c r="T500" s="65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7" t="s">
        <v>141</v>
      </c>
      <c r="AU500" s="17" t="s">
        <v>83</v>
      </c>
    </row>
    <row r="501" spans="1:65" s="12" customFormat="1" ht="22.75" customHeight="1">
      <c r="B501" s="153"/>
      <c r="C501" s="154"/>
      <c r="D501" s="155" t="s">
        <v>73</v>
      </c>
      <c r="E501" s="167" t="s">
        <v>819</v>
      </c>
      <c r="F501" s="167" t="s">
        <v>820</v>
      </c>
      <c r="G501" s="154"/>
      <c r="H501" s="154"/>
      <c r="I501" s="157"/>
      <c r="J501" s="168">
        <f>BK501</f>
        <v>0</v>
      </c>
      <c r="K501" s="154"/>
      <c r="L501" s="159"/>
      <c r="M501" s="160"/>
      <c r="N501" s="161"/>
      <c r="O501" s="161"/>
      <c r="P501" s="162">
        <f>SUM(P502:P516)</f>
        <v>0</v>
      </c>
      <c r="Q501" s="161"/>
      <c r="R501" s="162">
        <f>SUM(R502:R516)</f>
        <v>2.6079999999999999E-2</v>
      </c>
      <c r="S501" s="161"/>
      <c r="T501" s="163">
        <f>SUM(T502:T516)</f>
        <v>1.1199999999999999E-3</v>
      </c>
      <c r="AR501" s="164" t="s">
        <v>83</v>
      </c>
      <c r="AT501" s="165" t="s">
        <v>73</v>
      </c>
      <c r="AU501" s="165" t="s">
        <v>8</v>
      </c>
      <c r="AY501" s="164" t="s">
        <v>134</v>
      </c>
      <c r="BK501" s="166">
        <f>SUM(BK502:BK516)</f>
        <v>0</v>
      </c>
    </row>
    <row r="502" spans="1:65" s="2" customFormat="1" ht="16.5" customHeight="1">
      <c r="A502" s="34"/>
      <c r="B502" s="35"/>
      <c r="C502" s="169" t="s">
        <v>821</v>
      </c>
      <c r="D502" s="169" t="s">
        <v>136</v>
      </c>
      <c r="E502" s="170" t="s">
        <v>822</v>
      </c>
      <c r="F502" s="171" t="s">
        <v>823</v>
      </c>
      <c r="G502" s="172" t="s">
        <v>282</v>
      </c>
      <c r="H502" s="173">
        <v>8</v>
      </c>
      <c r="I502" s="174"/>
      <c r="J502" s="173">
        <f>ROUND(I502*H502,0)</f>
        <v>0</v>
      </c>
      <c r="K502" s="171" t="s">
        <v>146</v>
      </c>
      <c r="L502" s="39"/>
      <c r="M502" s="175" t="s">
        <v>20</v>
      </c>
      <c r="N502" s="176" t="s">
        <v>45</v>
      </c>
      <c r="O502" s="64"/>
      <c r="P502" s="177">
        <f>O502*H502</f>
        <v>0</v>
      </c>
      <c r="Q502" s="177">
        <v>0</v>
      </c>
      <c r="R502" s="177">
        <f>Q502*H502</f>
        <v>0</v>
      </c>
      <c r="S502" s="177">
        <v>1.3999999999999999E-4</v>
      </c>
      <c r="T502" s="178">
        <f>S502*H502</f>
        <v>1.1199999999999999E-3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79" t="s">
        <v>250</v>
      </c>
      <c r="AT502" s="179" t="s">
        <v>136</v>
      </c>
      <c r="AU502" s="179" t="s">
        <v>83</v>
      </c>
      <c r="AY502" s="17" t="s">
        <v>134</v>
      </c>
      <c r="BE502" s="180">
        <f>IF(N502="základní",J502,0)</f>
        <v>0</v>
      </c>
      <c r="BF502" s="180">
        <f>IF(N502="snížená",J502,0)</f>
        <v>0</v>
      </c>
      <c r="BG502" s="180">
        <f>IF(N502="zákl. přenesená",J502,0)</f>
        <v>0</v>
      </c>
      <c r="BH502" s="180">
        <f>IF(N502="sníž. přenesená",J502,0)</f>
        <v>0</v>
      </c>
      <c r="BI502" s="180">
        <f>IF(N502="nulová",J502,0)</f>
        <v>0</v>
      </c>
      <c r="BJ502" s="17" t="s">
        <v>8</v>
      </c>
      <c r="BK502" s="180">
        <f>ROUND(I502*H502,0)</f>
        <v>0</v>
      </c>
      <c r="BL502" s="17" t="s">
        <v>250</v>
      </c>
      <c r="BM502" s="179" t="s">
        <v>824</v>
      </c>
    </row>
    <row r="503" spans="1:65" s="2" customFormat="1" ht="10">
      <c r="A503" s="34"/>
      <c r="B503" s="35"/>
      <c r="C503" s="36"/>
      <c r="D503" s="181" t="s">
        <v>141</v>
      </c>
      <c r="E503" s="36"/>
      <c r="F503" s="182" t="s">
        <v>825</v>
      </c>
      <c r="G503" s="36"/>
      <c r="H503" s="36"/>
      <c r="I503" s="183"/>
      <c r="J503" s="36"/>
      <c r="K503" s="36"/>
      <c r="L503" s="39"/>
      <c r="M503" s="184"/>
      <c r="N503" s="185"/>
      <c r="O503" s="64"/>
      <c r="P503" s="64"/>
      <c r="Q503" s="64"/>
      <c r="R503" s="64"/>
      <c r="S503" s="64"/>
      <c r="T503" s="65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7" t="s">
        <v>141</v>
      </c>
      <c r="AU503" s="17" t="s">
        <v>83</v>
      </c>
    </row>
    <row r="504" spans="1:65" s="2" customFormat="1" ht="10">
      <c r="A504" s="34"/>
      <c r="B504" s="35"/>
      <c r="C504" s="36"/>
      <c r="D504" s="186" t="s">
        <v>149</v>
      </c>
      <c r="E504" s="36"/>
      <c r="F504" s="187" t="s">
        <v>826</v>
      </c>
      <c r="G504" s="36"/>
      <c r="H504" s="36"/>
      <c r="I504" s="183"/>
      <c r="J504" s="36"/>
      <c r="K504" s="36"/>
      <c r="L504" s="39"/>
      <c r="M504" s="184"/>
      <c r="N504" s="185"/>
      <c r="O504" s="64"/>
      <c r="P504" s="64"/>
      <c r="Q504" s="64"/>
      <c r="R504" s="64"/>
      <c r="S504" s="64"/>
      <c r="T504" s="65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7" t="s">
        <v>149</v>
      </c>
      <c r="AU504" s="17" t="s">
        <v>83</v>
      </c>
    </row>
    <row r="505" spans="1:65" s="2" customFormat="1" ht="16.5" customHeight="1">
      <c r="A505" s="34"/>
      <c r="B505" s="35"/>
      <c r="C505" s="169" t="s">
        <v>827</v>
      </c>
      <c r="D505" s="169" t="s">
        <v>136</v>
      </c>
      <c r="E505" s="170" t="s">
        <v>828</v>
      </c>
      <c r="F505" s="171" t="s">
        <v>829</v>
      </c>
      <c r="G505" s="172" t="s">
        <v>282</v>
      </c>
      <c r="H505" s="173">
        <v>4</v>
      </c>
      <c r="I505" s="174"/>
      <c r="J505" s="173">
        <f>ROUND(I505*H505,0)</f>
        <v>0</v>
      </c>
      <c r="K505" s="171" t="s">
        <v>146</v>
      </c>
      <c r="L505" s="39"/>
      <c r="M505" s="175" t="s">
        <v>20</v>
      </c>
      <c r="N505" s="176" t="s">
        <v>45</v>
      </c>
      <c r="O505" s="64"/>
      <c r="P505" s="177">
        <f>O505*H505</f>
        <v>0</v>
      </c>
      <c r="Q505" s="177">
        <v>5.9999999999999995E-4</v>
      </c>
      <c r="R505" s="177">
        <f>Q505*H505</f>
        <v>2.3999999999999998E-3</v>
      </c>
      <c r="S505" s="177">
        <v>0</v>
      </c>
      <c r="T505" s="178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79" t="s">
        <v>250</v>
      </c>
      <c r="AT505" s="179" t="s">
        <v>136</v>
      </c>
      <c r="AU505" s="179" t="s">
        <v>83</v>
      </c>
      <c r="AY505" s="17" t="s">
        <v>134</v>
      </c>
      <c r="BE505" s="180">
        <f>IF(N505="základní",J505,0)</f>
        <v>0</v>
      </c>
      <c r="BF505" s="180">
        <f>IF(N505="snížená",J505,0)</f>
        <v>0</v>
      </c>
      <c r="BG505" s="180">
        <f>IF(N505="zákl. přenesená",J505,0)</f>
        <v>0</v>
      </c>
      <c r="BH505" s="180">
        <f>IF(N505="sníž. přenesená",J505,0)</f>
        <v>0</v>
      </c>
      <c r="BI505" s="180">
        <f>IF(N505="nulová",J505,0)</f>
        <v>0</v>
      </c>
      <c r="BJ505" s="17" t="s">
        <v>8</v>
      </c>
      <c r="BK505" s="180">
        <f>ROUND(I505*H505,0)</f>
        <v>0</v>
      </c>
      <c r="BL505" s="17" t="s">
        <v>250</v>
      </c>
      <c r="BM505" s="179" t="s">
        <v>830</v>
      </c>
    </row>
    <row r="506" spans="1:65" s="2" customFormat="1" ht="10">
      <c r="A506" s="34"/>
      <c r="B506" s="35"/>
      <c r="C506" s="36"/>
      <c r="D506" s="181" t="s">
        <v>141</v>
      </c>
      <c r="E506" s="36"/>
      <c r="F506" s="182" t="s">
        <v>831</v>
      </c>
      <c r="G506" s="36"/>
      <c r="H506" s="36"/>
      <c r="I506" s="183"/>
      <c r="J506" s="36"/>
      <c r="K506" s="36"/>
      <c r="L506" s="39"/>
      <c r="M506" s="184"/>
      <c r="N506" s="185"/>
      <c r="O506" s="64"/>
      <c r="P506" s="64"/>
      <c r="Q506" s="64"/>
      <c r="R506" s="64"/>
      <c r="S506" s="64"/>
      <c r="T506" s="65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141</v>
      </c>
      <c r="AU506" s="17" t="s">
        <v>83</v>
      </c>
    </row>
    <row r="507" spans="1:65" s="2" customFormat="1" ht="10">
      <c r="A507" s="34"/>
      <c r="B507" s="35"/>
      <c r="C507" s="36"/>
      <c r="D507" s="186" t="s">
        <v>149</v>
      </c>
      <c r="E507" s="36"/>
      <c r="F507" s="187" t="s">
        <v>832</v>
      </c>
      <c r="G507" s="36"/>
      <c r="H507" s="36"/>
      <c r="I507" s="183"/>
      <c r="J507" s="36"/>
      <c r="K507" s="36"/>
      <c r="L507" s="39"/>
      <c r="M507" s="184"/>
      <c r="N507" s="185"/>
      <c r="O507" s="64"/>
      <c r="P507" s="64"/>
      <c r="Q507" s="64"/>
      <c r="R507" s="64"/>
      <c r="S507" s="64"/>
      <c r="T507" s="65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7" t="s">
        <v>149</v>
      </c>
      <c r="AU507" s="17" t="s">
        <v>83</v>
      </c>
    </row>
    <row r="508" spans="1:65" s="2" customFormat="1" ht="16.5" customHeight="1">
      <c r="A508" s="34"/>
      <c r="B508" s="35"/>
      <c r="C508" s="169" t="s">
        <v>833</v>
      </c>
      <c r="D508" s="169" t="s">
        <v>136</v>
      </c>
      <c r="E508" s="170" t="s">
        <v>834</v>
      </c>
      <c r="F508" s="171" t="s">
        <v>835</v>
      </c>
      <c r="G508" s="172" t="s">
        <v>338</v>
      </c>
      <c r="H508" s="173">
        <v>16</v>
      </c>
      <c r="I508" s="174"/>
      <c r="J508" s="173">
        <f>ROUND(I508*H508,0)</f>
        <v>0</v>
      </c>
      <c r="K508" s="171" t="s">
        <v>146</v>
      </c>
      <c r="L508" s="39"/>
      <c r="M508" s="175" t="s">
        <v>20</v>
      </c>
      <c r="N508" s="176" t="s">
        <v>45</v>
      </c>
      <c r="O508" s="64"/>
      <c r="P508" s="177">
        <f>O508*H508</f>
        <v>0</v>
      </c>
      <c r="Q508" s="177">
        <v>2.4000000000000001E-4</v>
      </c>
      <c r="R508" s="177">
        <f>Q508*H508</f>
        <v>3.8400000000000001E-3</v>
      </c>
      <c r="S508" s="177">
        <v>0</v>
      </c>
      <c r="T508" s="178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79" t="s">
        <v>250</v>
      </c>
      <c r="AT508" s="179" t="s">
        <v>136</v>
      </c>
      <c r="AU508" s="179" t="s">
        <v>83</v>
      </c>
      <c r="AY508" s="17" t="s">
        <v>134</v>
      </c>
      <c r="BE508" s="180">
        <f>IF(N508="základní",J508,0)</f>
        <v>0</v>
      </c>
      <c r="BF508" s="180">
        <f>IF(N508="snížená",J508,0)</f>
        <v>0</v>
      </c>
      <c r="BG508" s="180">
        <f>IF(N508="zákl. přenesená",J508,0)</f>
        <v>0</v>
      </c>
      <c r="BH508" s="180">
        <f>IF(N508="sníž. přenesená",J508,0)</f>
        <v>0</v>
      </c>
      <c r="BI508" s="180">
        <f>IF(N508="nulová",J508,0)</f>
        <v>0</v>
      </c>
      <c r="BJ508" s="17" t="s">
        <v>8</v>
      </c>
      <c r="BK508" s="180">
        <f>ROUND(I508*H508,0)</f>
        <v>0</v>
      </c>
      <c r="BL508" s="17" t="s">
        <v>250</v>
      </c>
      <c r="BM508" s="179" t="s">
        <v>836</v>
      </c>
    </row>
    <row r="509" spans="1:65" s="2" customFormat="1" ht="10">
      <c r="A509" s="34"/>
      <c r="B509" s="35"/>
      <c r="C509" s="36"/>
      <c r="D509" s="181" t="s">
        <v>141</v>
      </c>
      <c r="E509" s="36"/>
      <c r="F509" s="182" t="s">
        <v>837</v>
      </c>
      <c r="G509" s="36"/>
      <c r="H509" s="36"/>
      <c r="I509" s="183"/>
      <c r="J509" s="36"/>
      <c r="K509" s="36"/>
      <c r="L509" s="39"/>
      <c r="M509" s="184"/>
      <c r="N509" s="185"/>
      <c r="O509" s="64"/>
      <c r="P509" s="64"/>
      <c r="Q509" s="64"/>
      <c r="R509" s="64"/>
      <c r="S509" s="64"/>
      <c r="T509" s="65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7" t="s">
        <v>141</v>
      </c>
      <c r="AU509" s="17" t="s">
        <v>83</v>
      </c>
    </row>
    <row r="510" spans="1:65" s="2" customFormat="1" ht="10">
      <c r="A510" s="34"/>
      <c r="B510" s="35"/>
      <c r="C510" s="36"/>
      <c r="D510" s="186" t="s">
        <v>149</v>
      </c>
      <c r="E510" s="36"/>
      <c r="F510" s="187" t="s">
        <v>838</v>
      </c>
      <c r="G510" s="36"/>
      <c r="H510" s="36"/>
      <c r="I510" s="183"/>
      <c r="J510" s="36"/>
      <c r="K510" s="36"/>
      <c r="L510" s="39"/>
      <c r="M510" s="184"/>
      <c r="N510" s="185"/>
      <c r="O510" s="64"/>
      <c r="P510" s="64"/>
      <c r="Q510" s="64"/>
      <c r="R510" s="64"/>
      <c r="S510" s="64"/>
      <c r="T510" s="65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7" t="s">
        <v>149</v>
      </c>
      <c r="AU510" s="17" t="s">
        <v>83</v>
      </c>
    </row>
    <row r="511" spans="1:65" s="13" customFormat="1" ht="10">
      <c r="B511" s="188"/>
      <c r="C511" s="189"/>
      <c r="D511" s="181" t="s">
        <v>151</v>
      </c>
      <c r="E511" s="190" t="s">
        <v>20</v>
      </c>
      <c r="F511" s="191" t="s">
        <v>839</v>
      </c>
      <c r="G511" s="189"/>
      <c r="H511" s="192">
        <v>16</v>
      </c>
      <c r="I511" s="193"/>
      <c r="J511" s="189"/>
      <c r="K511" s="189"/>
      <c r="L511" s="194"/>
      <c r="M511" s="195"/>
      <c r="N511" s="196"/>
      <c r="O511" s="196"/>
      <c r="P511" s="196"/>
      <c r="Q511" s="196"/>
      <c r="R511" s="196"/>
      <c r="S511" s="196"/>
      <c r="T511" s="197"/>
      <c r="AT511" s="198" t="s">
        <v>151</v>
      </c>
      <c r="AU511" s="198" t="s">
        <v>83</v>
      </c>
      <c r="AV511" s="13" t="s">
        <v>83</v>
      </c>
      <c r="AW511" s="13" t="s">
        <v>34</v>
      </c>
      <c r="AX511" s="13" t="s">
        <v>8</v>
      </c>
      <c r="AY511" s="198" t="s">
        <v>134</v>
      </c>
    </row>
    <row r="512" spans="1:65" s="2" customFormat="1" ht="16.5" customHeight="1">
      <c r="A512" s="34"/>
      <c r="B512" s="35"/>
      <c r="C512" s="210" t="s">
        <v>840</v>
      </c>
      <c r="D512" s="210" t="s">
        <v>320</v>
      </c>
      <c r="E512" s="211" t="s">
        <v>841</v>
      </c>
      <c r="F512" s="212" t="s">
        <v>842</v>
      </c>
      <c r="G512" s="213" t="s">
        <v>338</v>
      </c>
      <c r="H512" s="214">
        <v>16</v>
      </c>
      <c r="I512" s="215"/>
      <c r="J512" s="214">
        <f>ROUND(I512*H512,0)</f>
        <v>0</v>
      </c>
      <c r="K512" s="212" t="s">
        <v>146</v>
      </c>
      <c r="L512" s="216"/>
      <c r="M512" s="217" t="s">
        <v>20</v>
      </c>
      <c r="N512" s="218" t="s">
        <v>45</v>
      </c>
      <c r="O512" s="64"/>
      <c r="P512" s="177">
        <f>O512*H512</f>
        <v>0</v>
      </c>
      <c r="Q512" s="177">
        <v>1.24E-3</v>
      </c>
      <c r="R512" s="177">
        <f>Q512*H512</f>
        <v>1.984E-2</v>
      </c>
      <c r="S512" s="177">
        <v>0</v>
      </c>
      <c r="T512" s="178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79" t="s">
        <v>357</v>
      </c>
      <c r="AT512" s="179" t="s">
        <v>320</v>
      </c>
      <c r="AU512" s="179" t="s">
        <v>83</v>
      </c>
      <c r="AY512" s="17" t="s">
        <v>134</v>
      </c>
      <c r="BE512" s="180">
        <f>IF(N512="základní",J512,0)</f>
        <v>0</v>
      </c>
      <c r="BF512" s="180">
        <f>IF(N512="snížená",J512,0)</f>
        <v>0</v>
      </c>
      <c r="BG512" s="180">
        <f>IF(N512="zákl. přenesená",J512,0)</f>
        <v>0</v>
      </c>
      <c r="BH512" s="180">
        <f>IF(N512="sníž. přenesená",J512,0)</f>
        <v>0</v>
      </c>
      <c r="BI512" s="180">
        <f>IF(N512="nulová",J512,0)</f>
        <v>0</v>
      </c>
      <c r="BJ512" s="17" t="s">
        <v>8</v>
      </c>
      <c r="BK512" s="180">
        <f>ROUND(I512*H512,0)</f>
        <v>0</v>
      </c>
      <c r="BL512" s="17" t="s">
        <v>250</v>
      </c>
      <c r="BM512" s="179" t="s">
        <v>843</v>
      </c>
    </row>
    <row r="513" spans="1:65" s="2" customFormat="1" ht="10">
      <c r="A513" s="34"/>
      <c r="B513" s="35"/>
      <c r="C513" s="36"/>
      <c r="D513" s="181" t="s">
        <v>141</v>
      </c>
      <c r="E513" s="36"/>
      <c r="F513" s="182" t="s">
        <v>842</v>
      </c>
      <c r="G513" s="36"/>
      <c r="H513" s="36"/>
      <c r="I513" s="183"/>
      <c r="J513" s="36"/>
      <c r="K513" s="36"/>
      <c r="L513" s="39"/>
      <c r="M513" s="184"/>
      <c r="N513" s="185"/>
      <c r="O513" s="64"/>
      <c r="P513" s="64"/>
      <c r="Q513" s="64"/>
      <c r="R513" s="64"/>
      <c r="S513" s="64"/>
      <c r="T513" s="65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7" t="s">
        <v>141</v>
      </c>
      <c r="AU513" s="17" t="s">
        <v>83</v>
      </c>
    </row>
    <row r="514" spans="1:65" s="2" customFormat="1" ht="16.5" customHeight="1">
      <c r="A514" s="34"/>
      <c r="B514" s="35"/>
      <c r="C514" s="169" t="s">
        <v>844</v>
      </c>
      <c r="D514" s="169" t="s">
        <v>136</v>
      </c>
      <c r="E514" s="170" t="s">
        <v>845</v>
      </c>
      <c r="F514" s="171" t="s">
        <v>846</v>
      </c>
      <c r="G514" s="172" t="s">
        <v>847</v>
      </c>
      <c r="H514" s="174"/>
      <c r="I514" s="174"/>
      <c r="J514" s="173">
        <f>ROUND(I514*H514,0)</f>
        <v>0</v>
      </c>
      <c r="K514" s="171" t="s">
        <v>146</v>
      </c>
      <c r="L514" s="39"/>
      <c r="M514" s="175" t="s">
        <v>20</v>
      </c>
      <c r="N514" s="176" t="s">
        <v>45</v>
      </c>
      <c r="O514" s="64"/>
      <c r="P514" s="177">
        <f>O514*H514</f>
        <v>0</v>
      </c>
      <c r="Q514" s="177">
        <v>0</v>
      </c>
      <c r="R514" s="177">
        <f>Q514*H514</f>
        <v>0</v>
      </c>
      <c r="S514" s="177">
        <v>0</v>
      </c>
      <c r="T514" s="178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79" t="s">
        <v>250</v>
      </c>
      <c r="AT514" s="179" t="s">
        <v>136</v>
      </c>
      <c r="AU514" s="179" t="s">
        <v>83</v>
      </c>
      <c r="AY514" s="17" t="s">
        <v>134</v>
      </c>
      <c r="BE514" s="180">
        <f>IF(N514="základní",J514,0)</f>
        <v>0</v>
      </c>
      <c r="BF514" s="180">
        <f>IF(N514="snížená",J514,0)</f>
        <v>0</v>
      </c>
      <c r="BG514" s="180">
        <f>IF(N514="zákl. přenesená",J514,0)</f>
        <v>0</v>
      </c>
      <c r="BH514" s="180">
        <f>IF(N514="sníž. přenesená",J514,0)</f>
        <v>0</v>
      </c>
      <c r="BI514" s="180">
        <f>IF(N514="nulová",J514,0)</f>
        <v>0</v>
      </c>
      <c r="BJ514" s="17" t="s">
        <v>8</v>
      </c>
      <c r="BK514" s="180">
        <f>ROUND(I514*H514,0)</f>
        <v>0</v>
      </c>
      <c r="BL514" s="17" t="s">
        <v>250</v>
      </c>
      <c r="BM514" s="179" t="s">
        <v>848</v>
      </c>
    </row>
    <row r="515" spans="1:65" s="2" customFormat="1" ht="18">
      <c r="A515" s="34"/>
      <c r="B515" s="35"/>
      <c r="C515" s="36"/>
      <c r="D515" s="181" t="s">
        <v>141</v>
      </c>
      <c r="E515" s="36"/>
      <c r="F515" s="182" t="s">
        <v>849</v>
      </c>
      <c r="G515" s="36"/>
      <c r="H515" s="36"/>
      <c r="I515" s="183"/>
      <c r="J515" s="36"/>
      <c r="K515" s="36"/>
      <c r="L515" s="39"/>
      <c r="M515" s="184"/>
      <c r="N515" s="185"/>
      <c r="O515" s="64"/>
      <c r="P515" s="64"/>
      <c r="Q515" s="64"/>
      <c r="R515" s="64"/>
      <c r="S515" s="64"/>
      <c r="T515" s="65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7" t="s">
        <v>141</v>
      </c>
      <c r="AU515" s="17" t="s">
        <v>83</v>
      </c>
    </row>
    <row r="516" spans="1:65" s="2" customFormat="1" ht="10">
      <c r="A516" s="34"/>
      <c r="B516" s="35"/>
      <c r="C516" s="36"/>
      <c r="D516" s="186" t="s">
        <v>149</v>
      </c>
      <c r="E516" s="36"/>
      <c r="F516" s="187" t="s">
        <v>850</v>
      </c>
      <c r="G516" s="36"/>
      <c r="H516" s="36"/>
      <c r="I516" s="183"/>
      <c r="J516" s="36"/>
      <c r="K516" s="36"/>
      <c r="L516" s="39"/>
      <c r="M516" s="184"/>
      <c r="N516" s="185"/>
      <c r="O516" s="64"/>
      <c r="P516" s="64"/>
      <c r="Q516" s="64"/>
      <c r="R516" s="64"/>
      <c r="S516" s="64"/>
      <c r="T516" s="65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7" t="s">
        <v>149</v>
      </c>
      <c r="AU516" s="17" t="s">
        <v>83</v>
      </c>
    </row>
    <row r="517" spans="1:65" s="12" customFormat="1" ht="22.75" customHeight="1">
      <c r="B517" s="153"/>
      <c r="C517" s="154"/>
      <c r="D517" s="155" t="s">
        <v>73</v>
      </c>
      <c r="E517" s="167" t="s">
        <v>851</v>
      </c>
      <c r="F517" s="167" t="s">
        <v>852</v>
      </c>
      <c r="G517" s="154"/>
      <c r="H517" s="154"/>
      <c r="I517" s="157"/>
      <c r="J517" s="168">
        <f>BK517</f>
        <v>0</v>
      </c>
      <c r="K517" s="154"/>
      <c r="L517" s="159"/>
      <c r="M517" s="160"/>
      <c r="N517" s="161"/>
      <c r="O517" s="161"/>
      <c r="P517" s="162">
        <f>SUM(P518:P531)</f>
        <v>0</v>
      </c>
      <c r="Q517" s="161"/>
      <c r="R517" s="162">
        <f>SUM(R518:R531)</f>
        <v>1.6200000000000001E-3</v>
      </c>
      <c r="S517" s="161"/>
      <c r="T517" s="163">
        <f>SUM(T518:T531)</f>
        <v>0</v>
      </c>
      <c r="AR517" s="164" t="s">
        <v>83</v>
      </c>
      <c r="AT517" s="165" t="s">
        <v>73</v>
      </c>
      <c r="AU517" s="165" t="s">
        <v>8</v>
      </c>
      <c r="AY517" s="164" t="s">
        <v>134</v>
      </c>
      <c r="BK517" s="166">
        <f>SUM(BK518:BK531)</f>
        <v>0</v>
      </c>
    </row>
    <row r="518" spans="1:65" s="2" customFormat="1" ht="16.5" customHeight="1">
      <c r="A518" s="34"/>
      <c r="B518" s="35"/>
      <c r="C518" s="169" t="s">
        <v>853</v>
      </c>
      <c r="D518" s="169" t="s">
        <v>136</v>
      </c>
      <c r="E518" s="170" t="s">
        <v>854</v>
      </c>
      <c r="F518" s="171" t="s">
        <v>855</v>
      </c>
      <c r="G518" s="172" t="s">
        <v>282</v>
      </c>
      <c r="H518" s="173">
        <v>2</v>
      </c>
      <c r="I518" s="174"/>
      <c r="J518" s="173">
        <f>ROUND(I518*H518,0)</f>
        <v>0</v>
      </c>
      <c r="K518" s="171" t="s">
        <v>146</v>
      </c>
      <c r="L518" s="39"/>
      <c r="M518" s="175" t="s">
        <v>20</v>
      </c>
      <c r="N518" s="176" t="s">
        <v>45</v>
      </c>
      <c r="O518" s="64"/>
      <c r="P518" s="177">
        <f>O518*H518</f>
        <v>0</v>
      </c>
      <c r="Q518" s="177">
        <v>1E-4</v>
      </c>
      <c r="R518" s="177">
        <f>Q518*H518</f>
        <v>2.0000000000000001E-4</v>
      </c>
      <c r="S518" s="177">
        <v>0</v>
      </c>
      <c r="T518" s="178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79" t="s">
        <v>250</v>
      </c>
      <c r="AT518" s="179" t="s">
        <v>136</v>
      </c>
      <c r="AU518" s="179" t="s">
        <v>83</v>
      </c>
      <c r="AY518" s="17" t="s">
        <v>134</v>
      </c>
      <c r="BE518" s="180">
        <f>IF(N518="základní",J518,0)</f>
        <v>0</v>
      </c>
      <c r="BF518" s="180">
        <f>IF(N518="snížená",J518,0)</f>
        <v>0</v>
      </c>
      <c r="BG518" s="180">
        <f>IF(N518="zákl. přenesená",J518,0)</f>
        <v>0</v>
      </c>
      <c r="BH518" s="180">
        <f>IF(N518="sníž. přenesená",J518,0)</f>
        <v>0</v>
      </c>
      <c r="BI518" s="180">
        <f>IF(N518="nulová",J518,0)</f>
        <v>0</v>
      </c>
      <c r="BJ518" s="17" t="s">
        <v>8</v>
      </c>
      <c r="BK518" s="180">
        <f>ROUND(I518*H518,0)</f>
        <v>0</v>
      </c>
      <c r="BL518" s="17" t="s">
        <v>250</v>
      </c>
      <c r="BM518" s="179" t="s">
        <v>856</v>
      </c>
    </row>
    <row r="519" spans="1:65" s="2" customFormat="1" ht="10">
      <c r="A519" s="34"/>
      <c r="B519" s="35"/>
      <c r="C519" s="36"/>
      <c r="D519" s="181" t="s">
        <v>141</v>
      </c>
      <c r="E519" s="36"/>
      <c r="F519" s="182" t="s">
        <v>857</v>
      </c>
      <c r="G519" s="36"/>
      <c r="H519" s="36"/>
      <c r="I519" s="183"/>
      <c r="J519" s="36"/>
      <c r="K519" s="36"/>
      <c r="L519" s="39"/>
      <c r="M519" s="184"/>
      <c r="N519" s="185"/>
      <c r="O519" s="64"/>
      <c r="P519" s="64"/>
      <c r="Q519" s="64"/>
      <c r="R519" s="64"/>
      <c r="S519" s="64"/>
      <c r="T519" s="65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T519" s="17" t="s">
        <v>141</v>
      </c>
      <c r="AU519" s="17" t="s">
        <v>83</v>
      </c>
    </row>
    <row r="520" spans="1:65" s="2" customFormat="1" ht="10">
      <c r="A520" s="34"/>
      <c r="B520" s="35"/>
      <c r="C520" s="36"/>
      <c r="D520" s="186" t="s">
        <v>149</v>
      </c>
      <c r="E520" s="36"/>
      <c r="F520" s="187" t="s">
        <v>858</v>
      </c>
      <c r="G520" s="36"/>
      <c r="H520" s="36"/>
      <c r="I520" s="183"/>
      <c r="J520" s="36"/>
      <c r="K520" s="36"/>
      <c r="L520" s="39"/>
      <c r="M520" s="184"/>
      <c r="N520" s="185"/>
      <c r="O520" s="64"/>
      <c r="P520" s="64"/>
      <c r="Q520" s="64"/>
      <c r="R520" s="64"/>
      <c r="S520" s="64"/>
      <c r="T520" s="65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149</v>
      </c>
      <c r="AU520" s="17" t="s">
        <v>83</v>
      </c>
    </row>
    <row r="521" spans="1:65" s="2" customFormat="1" ht="16.5" customHeight="1">
      <c r="A521" s="34"/>
      <c r="B521" s="35"/>
      <c r="C521" s="210" t="s">
        <v>859</v>
      </c>
      <c r="D521" s="210" t="s">
        <v>320</v>
      </c>
      <c r="E521" s="211" t="s">
        <v>860</v>
      </c>
      <c r="F521" s="212" t="s">
        <v>861</v>
      </c>
      <c r="G521" s="213" t="s">
        <v>282</v>
      </c>
      <c r="H521" s="214">
        <v>2</v>
      </c>
      <c r="I521" s="215"/>
      <c r="J521" s="214">
        <f>ROUND(I521*H521,0)</f>
        <v>0</v>
      </c>
      <c r="K521" s="212" t="s">
        <v>146</v>
      </c>
      <c r="L521" s="216"/>
      <c r="M521" s="217" t="s">
        <v>20</v>
      </c>
      <c r="N521" s="218" t="s">
        <v>45</v>
      </c>
      <c r="O521" s="64"/>
      <c r="P521" s="177">
        <f>O521*H521</f>
        <v>0</v>
      </c>
      <c r="Q521" s="177">
        <v>1.4999999999999999E-4</v>
      </c>
      <c r="R521" s="177">
        <f>Q521*H521</f>
        <v>2.9999999999999997E-4</v>
      </c>
      <c r="S521" s="177">
        <v>0</v>
      </c>
      <c r="T521" s="178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79" t="s">
        <v>357</v>
      </c>
      <c r="AT521" s="179" t="s">
        <v>320</v>
      </c>
      <c r="AU521" s="179" t="s">
        <v>83</v>
      </c>
      <c r="AY521" s="17" t="s">
        <v>134</v>
      </c>
      <c r="BE521" s="180">
        <f>IF(N521="základní",J521,0)</f>
        <v>0</v>
      </c>
      <c r="BF521" s="180">
        <f>IF(N521="snížená",J521,0)</f>
        <v>0</v>
      </c>
      <c r="BG521" s="180">
        <f>IF(N521="zákl. přenesená",J521,0)</f>
        <v>0</v>
      </c>
      <c r="BH521" s="180">
        <f>IF(N521="sníž. přenesená",J521,0)</f>
        <v>0</v>
      </c>
      <c r="BI521" s="180">
        <f>IF(N521="nulová",J521,0)</f>
        <v>0</v>
      </c>
      <c r="BJ521" s="17" t="s">
        <v>8</v>
      </c>
      <c r="BK521" s="180">
        <f>ROUND(I521*H521,0)</f>
        <v>0</v>
      </c>
      <c r="BL521" s="17" t="s">
        <v>250</v>
      </c>
      <c r="BM521" s="179" t="s">
        <v>862</v>
      </c>
    </row>
    <row r="522" spans="1:65" s="2" customFormat="1" ht="10">
      <c r="A522" s="34"/>
      <c r="B522" s="35"/>
      <c r="C522" s="36"/>
      <c r="D522" s="181" t="s">
        <v>141</v>
      </c>
      <c r="E522" s="36"/>
      <c r="F522" s="182" t="s">
        <v>861</v>
      </c>
      <c r="G522" s="36"/>
      <c r="H522" s="36"/>
      <c r="I522" s="183"/>
      <c r="J522" s="36"/>
      <c r="K522" s="36"/>
      <c r="L522" s="39"/>
      <c r="M522" s="184"/>
      <c r="N522" s="185"/>
      <c r="O522" s="64"/>
      <c r="P522" s="64"/>
      <c r="Q522" s="64"/>
      <c r="R522" s="64"/>
      <c r="S522" s="64"/>
      <c r="T522" s="65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7" t="s">
        <v>141</v>
      </c>
      <c r="AU522" s="17" t="s">
        <v>83</v>
      </c>
    </row>
    <row r="523" spans="1:65" s="2" customFormat="1" ht="16.5" customHeight="1">
      <c r="A523" s="34"/>
      <c r="B523" s="35"/>
      <c r="C523" s="169" t="s">
        <v>863</v>
      </c>
      <c r="D523" s="169" t="s">
        <v>136</v>
      </c>
      <c r="E523" s="170" t="s">
        <v>864</v>
      </c>
      <c r="F523" s="171" t="s">
        <v>865</v>
      </c>
      <c r="G523" s="172" t="s">
        <v>282</v>
      </c>
      <c r="H523" s="173">
        <v>2</v>
      </c>
      <c r="I523" s="174"/>
      <c r="J523" s="173">
        <f>ROUND(I523*H523,0)</f>
        <v>0</v>
      </c>
      <c r="K523" s="171" t="s">
        <v>146</v>
      </c>
      <c r="L523" s="39"/>
      <c r="M523" s="175" t="s">
        <v>20</v>
      </c>
      <c r="N523" s="176" t="s">
        <v>45</v>
      </c>
      <c r="O523" s="64"/>
      <c r="P523" s="177">
        <f>O523*H523</f>
        <v>0</v>
      </c>
      <c r="Q523" s="177">
        <v>2.2000000000000001E-4</v>
      </c>
      <c r="R523" s="177">
        <f>Q523*H523</f>
        <v>4.4000000000000002E-4</v>
      </c>
      <c r="S523" s="177">
        <v>0</v>
      </c>
      <c r="T523" s="178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79" t="s">
        <v>250</v>
      </c>
      <c r="AT523" s="179" t="s">
        <v>136</v>
      </c>
      <c r="AU523" s="179" t="s">
        <v>83</v>
      </c>
      <c r="AY523" s="17" t="s">
        <v>134</v>
      </c>
      <c r="BE523" s="180">
        <f>IF(N523="základní",J523,0)</f>
        <v>0</v>
      </c>
      <c r="BF523" s="180">
        <f>IF(N523="snížená",J523,0)</f>
        <v>0</v>
      </c>
      <c r="BG523" s="180">
        <f>IF(N523="zákl. přenesená",J523,0)</f>
        <v>0</v>
      </c>
      <c r="BH523" s="180">
        <f>IF(N523="sníž. přenesená",J523,0)</f>
        <v>0</v>
      </c>
      <c r="BI523" s="180">
        <f>IF(N523="nulová",J523,0)</f>
        <v>0</v>
      </c>
      <c r="BJ523" s="17" t="s">
        <v>8</v>
      </c>
      <c r="BK523" s="180">
        <f>ROUND(I523*H523,0)</f>
        <v>0</v>
      </c>
      <c r="BL523" s="17" t="s">
        <v>250</v>
      </c>
      <c r="BM523" s="179" t="s">
        <v>866</v>
      </c>
    </row>
    <row r="524" spans="1:65" s="2" customFormat="1" ht="10">
      <c r="A524" s="34"/>
      <c r="B524" s="35"/>
      <c r="C524" s="36"/>
      <c r="D524" s="181" t="s">
        <v>141</v>
      </c>
      <c r="E524" s="36"/>
      <c r="F524" s="182" t="s">
        <v>867</v>
      </c>
      <c r="G524" s="36"/>
      <c r="H524" s="36"/>
      <c r="I524" s="183"/>
      <c r="J524" s="36"/>
      <c r="K524" s="36"/>
      <c r="L524" s="39"/>
      <c r="M524" s="184"/>
      <c r="N524" s="185"/>
      <c r="O524" s="64"/>
      <c r="P524" s="64"/>
      <c r="Q524" s="64"/>
      <c r="R524" s="64"/>
      <c r="S524" s="64"/>
      <c r="T524" s="65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141</v>
      </c>
      <c r="AU524" s="17" t="s">
        <v>83</v>
      </c>
    </row>
    <row r="525" spans="1:65" s="2" customFormat="1" ht="10">
      <c r="A525" s="34"/>
      <c r="B525" s="35"/>
      <c r="C525" s="36"/>
      <c r="D525" s="186" t="s">
        <v>149</v>
      </c>
      <c r="E525" s="36"/>
      <c r="F525" s="187" t="s">
        <v>868</v>
      </c>
      <c r="G525" s="36"/>
      <c r="H525" s="36"/>
      <c r="I525" s="183"/>
      <c r="J525" s="36"/>
      <c r="K525" s="36"/>
      <c r="L525" s="39"/>
      <c r="M525" s="184"/>
      <c r="N525" s="185"/>
      <c r="O525" s="64"/>
      <c r="P525" s="64"/>
      <c r="Q525" s="64"/>
      <c r="R525" s="64"/>
      <c r="S525" s="64"/>
      <c r="T525" s="65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7" t="s">
        <v>149</v>
      </c>
      <c r="AU525" s="17" t="s">
        <v>83</v>
      </c>
    </row>
    <row r="526" spans="1:65" s="2" customFormat="1" ht="16.5" customHeight="1">
      <c r="A526" s="34"/>
      <c r="B526" s="35"/>
      <c r="C526" s="169" t="s">
        <v>869</v>
      </c>
      <c r="D526" s="169" t="s">
        <v>136</v>
      </c>
      <c r="E526" s="170" t="s">
        <v>870</v>
      </c>
      <c r="F526" s="171" t="s">
        <v>871</v>
      </c>
      <c r="G526" s="172" t="s">
        <v>282</v>
      </c>
      <c r="H526" s="173">
        <v>2</v>
      </c>
      <c r="I526" s="174"/>
      <c r="J526" s="173">
        <f>ROUND(I526*H526,0)</f>
        <v>0</v>
      </c>
      <c r="K526" s="171" t="s">
        <v>146</v>
      </c>
      <c r="L526" s="39"/>
      <c r="M526" s="175" t="s">
        <v>20</v>
      </c>
      <c r="N526" s="176" t="s">
        <v>45</v>
      </c>
      <c r="O526" s="64"/>
      <c r="P526" s="177">
        <f>O526*H526</f>
        <v>0</v>
      </c>
      <c r="Q526" s="177">
        <v>3.4000000000000002E-4</v>
      </c>
      <c r="R526" s="177">
        <f>Q526*H526</f>
        <v>6.8000000000000005E-4</v>
      </c>
      <c r="S526" s="177">
        <v>0</v>
      </c>
      <c r="T526" s="178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79" t="s">
        <v>250</v>
      </c>
      <c r="AT526" s="179" t="s">
        <v>136</v>
      </c>
      <c r="AU526" s="179" t="s">
        <v>83</v>
      </c>
      <c r="AY526" s="17" t="s">
        <v>134</v>
      </c>
      <c r="BE526" s="180">
        <f>IF(N526="základní",J526,0)</f>
        <v>0</v>
      </c>
      <c r="BF526" s="180">
        <f>IF(N526="snížená",J526,0)</f>
        <v>0</v>
      </c>
      <c r="BG526" s="180">
        <f>IF(N526="zákl. přenesená",J526,0)</f>
        <v>0</v>
      </c>
      <c r="BH526" s="180">
        <f>IF(N526="sníž. přenesená",J526,0)</f>
        <v>0</v>
      </c>
      <c r="BI526" s="180">
        <f>IF(N526="nulová",J526,0)</f>
        <v>0</v>
      </c>
      <c r="BJ526" s="17" t="s">
        <v>8</v>
      </c>
      <c r="BK526" s="180">
        <f>ROUND(I526*H526,0)</f>
        <v>0</v>
      </c>
      <c r="BL526" s="17" t="s">
        <v>250</v>
      </c>
      <c r="BM526" s="179" t="s">
        <v>872</v>
      </c>
    </row>
    <row r="527" spans="1:65" s="2" customFormat="1" ht="10">
      <c r="A527" s="34"/>
      <c r="B527" s="35"/>
      <c r="C527" s="36"/>
      <c r="D527" s="181" t="s">
        <v>141</v>
      </c>
      <c r="E527" s="36"/>
      <c r="F527" s="182" t="s">
        <v>873</v>
      </c>
      <c r="G527" s="36"/>
      <c r="H527" s="36"/>
      <c r="I527" s="183"/>
      <c r="J527" s="36"/>
      <c r="K527" s="36"/>
      <c r="L527" s="39"/>
      <c r="M527" s="184"/>
      <c r="N527" s="185"/>
      <c r="O527" s="64"/>
      <c r="P527" s="64"/>
      <c r="Q527" s="64"/>
      <c r="R527" s="64"/>
      <c r="S527" s="64"/>
      <c r="T527" s="65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7" t="s">
        <v>141</v>
      </c>
      <c r="AU527" s="17" t="s">
        <v>83</v>
      </c>
    </row>
    <row r="528" spans="1:65" s="2" customFormat="1" ht="10">
      <c r="A528" s="34"/>
      <c r="B528" s="35"/>
      <c r="C528" s="36"/>
      <c r="D528" s="186" t="s">
        <v>149</v>
      </c>
      <c r="E528" s="36"/>
      <c r="F528" s="187" t="s">
        <v>874</v>
      </c>
      <c r="G528" s="36"/>
      <c r="H528" s="36"/>
      <c r="I528" s="183"/>
      <c r="J528" s="36"/>
      <c r="K528" s="36"/>
      <c r="L528" s="39"/>
      <c r="M528" s="184"/>
      <c r="N528" s="185"/>
      <c r="O528" s="64"/>
      <c r="P528" s="64"/>
      <c r="Q528" s="64"/>
      <c r="R528" s="64"/>
      <c r="S528" s="64"/>
      <c r="T528" s="65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7" t="s">
        <v>149</v>
      </c>
      <c r="AU528" s="17" t="s">
        <v>83</v>
      </c>
    </row>
    <row r="529" spans="1:65" s="2" customFormat="1" ht="16.5" customHeight="1">
      <c r="A529" s="34"/>
      <c r="B529" s="35"/>
      <c r="C529" s="169" t="s">
        <v>875</v>
      </c>
      <c r="D529" s="169" t="s">
        <v>136</v>
      </c>
      <c r="E529" s="170" t="s">
        <v>876</v>
      </c>
      <c r="F529" s="171" t="s">
        <v>877</v>
      </c>
      <c r="G529" s="172" t="s">
        <v>847</v>
      </c>
      <c r="H529" s="174"/>
      <c r="I529" s="174"/>
      <c r="J529" s="173">
        <f>ROUND(I529*H529,0)</f>
        <v>0</v>
      </c>
      <c r="K529" s="171" t="s">
        <v>146</v>
      </c>
      <c r="L529" s="39"/>
      <c r="M529" s="175" t="s">
        <v>20</v>
      </c>
      <c r="N529" s="176" t="s">
        <v>45</v>
      </c>
      <c r="O529" s="64"/>
      <c r="P529" s="177">
        <f>O529*H529</f>
        <v>0</v>
      </c>
      <c r="Q529" s="177">
        <v>0</v>
      </c>
      <c r="R529" s="177">
        <f>Q529*H529</f>
        <v>0</v>
      </c>
      <c r="S529" s="177">
        <v>0</v>
      </c>
      <c r="T529" s="178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79" t="s">
        <v>250</v>
      </c>
      <c r="AT529" s="179" t="s">
        <v>136</v>
      </c>
      <c r="AU529" s="179" t="s">
        <v>83</v>
      </c>
      <c r="AY529" s="17" t="s">
        <v>134</v>
      </c>
      <c r="BE529" s="180">
        <f>IF(N529="základní",J529,0)</f>
        <v>0</v>
      </c>
      <c r="BF529" s="180">
        <f>IF(N529="snížená",J529,0)</f>
        <v>0</v>
      </c>
      <c r="BG529" s="180">
        <f>IF(N529="zákl. přenesená",J529,0)</f>
        <v>0</v>
      </c>
      <c r="BH529" s="180">
        <f>IF(N529="sníž. přenesená",J529,0)</f>
        <v>0</v>
      </c>
      <c r="BI529" s="180">
        <f>IF(N529="nulová",J529,0)</f>
        <v>0</v>
      </c>
      <c r="BJ529" s="17" t="s">
        <v>8</v>
      </c>
      <c r="BK529" s="180">
        <f>ROUND(I529*H529,0)</f>
        <v>0</v>
      </c>
      <c r="BL529" s="17" t="s">
        <v>250</v>
      </c>
      <c r="BM529" s="179" t="s">
        <v>878</v>
      </c>
    </row>
    <row r="530" spans="1:65" s="2" customFormat="1" ht="18">
      <c r="A530" s="34"/>
      <c r="B530" s="35"/>
      <c r="C530" s="36"/>
      <c r="D530" s="181" t="s">
        <v>141</v>
      </c>
      <c r="E530" s="36"/>
      <c r="F530" s="182" t="s">
        <v>879</v>
      </c>
      <c r="G530" s="36"/>
      <c r="H530" s="36"/>
      <c r="I530" s="183"/>
      <c r="J530" s="36"/>
      <c r="K530" s="36"/>
      <c r="L530" s="39"/>
      <c r="M530" s="184"/>
      <c r="N530" s="185"/>
      <c r="O530" s="64"/>
      <c r="P530" s="64"/>
      <c r="Q530" s="64"/>
      <c r="R530" s="64"/>
      <c r="S530" s="64"/>
      <c r="T530" s="65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141</v>
      </c>
      <c r="AU530" s="17" t="s">
        <v>83</v>
      </c>
    </row>
    <row r="531" spans="1:65" s="2" customFormat="1" ht="10">
      <c r="A531" s="34"/>
      <c r="B531" s="35"/>
      <c r="C531" s="36"/>
      <c r="D531" s="186" t="s">
        <v>149</v>
      </c>
      <c r="E531" s="36"/>
      <c r="F531" s="187" t="s">
        <v>880</v>
      </c>
      <c r="G531" s="36"/>
      <c r="H531" s="36"/>
      <c r="I531" s="183"/>
      <c r="J531" s="36"/>
      <c r="K531" s="36"/>
      <c r="L531" s="39"/>
      <c r="M531" s="184"/>
      <c r="N531" s="185"/>
      <c r="O531" s="64"/>
      <c r="P531" s="64"/>
      <c r="Q531" s="64"/>
      <c r="R531" s="64"/>
      <c r="S531" s="64"/>
      <c r="T531" s="65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7" t="s">
        <v>149</v>
      </c>
      <c r="AU531" s="17" t="s">
        <v>83</v>
      </c>
    </row>
    <row r="532" spans="1:65" s="12" customFormat="1" ht="22.75" customHeight="1">
      <c r="B532" s="153"/>
      <c r="C532" s="154"/>
      <c r="D532" s="155" t="s">
        <v>73</v>
      </c>
      <c r="E532" s="167" t="s">
        <v>881</v>
      </c>
      <c r="F532" s="167" t="s">
        <v>882</v>
      </c>
      <c r="G532" s="154"/>
      <c r="H532" s="154"/>
      <c r="I532" s="157"/>
      <c r="J532" s="168">
        <f>BK532</f>
        <v>0</v>
      </c>
      <c r="K532" s="154"/>
      <c r="L532" s="159"/>
      <c r="M532" s="160"/>
      <c r="N532" s="161"/>
      <c r="O532" s="161"/>
      <c r="P532" s="162">
        <f>SUM(P533:P553)</f>
        <v>0</v>
      </c>
      <c r="Q532" s="161"/>
      <c r="R532" s="162">
        <f>SUM(R533:R553)</f>
        <v>2.5339999999999998E-2</v>
      </c>
      <c r="S532" s="161"/>
      <c r="T532" s="163">
        <f>SUM(T533:T553)</f>
        <v>4.7600000000000003E-2</v>
      </c>
      <c r="AR532" s="164" t="s">
        <v>83</v>
      </c>
      <c r="AT532" s="165" t="s">
        <v>73</v>
      </c>
      <c r="AU532" s="165" t="s">
        <v>8</v>
      </c>
      <c r="AY532" s="164" t="s">
        <v>134</v>
      </c>
      <c r="BK532" s="166">
        <f>SUM(BK533:BK553)</f>
        <v>0</v>
      </c>
    </row>
    <row r="533" spans="1:65" s="2" customFormat="1" ht="16.5" customHeight="1">
      <c r="A533" s="34"/>
      <c r="B533" s="35"/>
      <c r="C533" s="169" t="s">
        <v>883</v>
      </c>
      <c r="D533" s="169" t="s">
        <v>136</v>
      </c>
      <c r="E533" s="170" t="s">
        <v>884</v>
      </c>
      <c r="F533" s="171" t="s">
        <v>885</v>
      </c>
      <c r="G533" s="172" t="s">
        <v>282</v>
      </c>
      <c r="H533" s="173">
        <v>2</v>
      </c>
      <c r="I533" s="174"/>
      <c r="J533" s="173">
        <f>ROUND(I533*H533,0)</f>
        <v>0</v>
      </c>
      <c r="K533" s="171" t="s">
        <v>146</v>
      </c>
      <c r="L533" s="39"/>
      <c r="M533" s="175" t="s">
        <v>20</v>
      </c>
      <c r="N533" s="176" t="s">
        <v>45</v>
      </c>
      <c r="O533" s="64"/>
      <c r="P533" s="177">
        <f>O533*H533</f>
        <v>0</v>
      </c>
      <c r="Q533" s="177">
        <v>5.0000000000000002E-5</v>
      </c>
      <c r="R533" s="177">
        <f>Q533*H533</f>
        <v>1E-4</v>
      </c>
      <c r="S533" s="177">
        <v>0</v>
      </c>
      <c r="T533" s="178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79" t="s">
        <v>250</v>
      </c>
      <c r="AT533" s="179" t="s">
        <v>136</v>
      </c>
      <c r="AU533" s="179" t="s">
        <v>83</v>
      </c>
      <c r="AY533" s="17" t="s">
        <v>134</v>
      </c>
      <c r="BE533" s="180">
        <f>IF(N533="základní",J533,0)</f>
        <v>0</v>
      </c>
      <c r="BF533" s="180">
        <f>IF(N533="snížená",J533,0)</f>
        <v>0</v>
      </c>
      <c r="BG533" s="180">
        <f>IF(N533="zákl. přenesená",J533,0)</f>
        <v>0</v>
      </c>
      <c r="BH533" s="180">
        <f>IF(N533="sníž. přenesená",J533,0)</f>
        <v>0</v>
      </c>
      <c r="BI533" s="180">
        <f>IF(N533="nulová",J533,0)</f>
        <v>0</v>
      </c>
      <c r="BJ533" s="17" t="s">
        <v>8</v>
      </c>
      <c r="BK533" s="180">
        <f>ROUND(I533*H533,0)</f>
        <v>0</v>
      </c>
      <c r="BL533" s="17" t="s">
        <v>250</v>
      </c>
      <c r="BM533" s="179" t="s">
        <v>886</v>
      </c>
    </row>
    <row r="534" spans="1:65" s="2" customFormat="1" ht="10">
      <c r="A534" s="34"/>
      <c r="B534" s="35"/>
      <c r="C534" s="36"/>
      <c r="D534" s="181" t="s">
        <v>141</v>
      </c>
      <c r="E534" s="36"/>
      <c r="F534" s="182" t="s">
        <v>887</v>
      </c>
      <c r="G534" s="36"/>
      <c r="H534" s="36"/>
      <c r="I534" s="183"/>
      <c r="J534" s="36"/>
      <c r="K534" s="36"/>
      <c r="L534" s="39"/>
      <c r="M534" s="184"/>
      <c r="N534" s="185"/>
      <c r="O534" s="64"/>
      <c r="P534" s="64"/>
      <c r="Q534" s="64"/>
      <c r="R534" s="64"/>
      <c r="S534" s="64"/>
      <c r="T534" s="65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7" t="s">
        <v>141</v>
      </c>
      <c r="AU534" s="17" t="s">
        <v>83</v>
      </c>
    </row>
    <row r="535" spans="1:65" s="2" customFormat="1" ht="10">
      <c r="A535" s="34"/>
      <c r="B535" s="35"/>
      <c r="C535" s="36"/>
      <c r="D535" s="186" t="s">
        <v>149</v>
      </c>
      <c r="E535" s="36"/>
      <c r="F535" s="187" t="s">
        <v>888</v>
      </c>
      <c r="G535" s="36"/>
      <c r="H535" s="36"/>
      <c r="I535" s="183"/>
      <c r="J535" s="36"/>
      <c r="K535" s="36"/>
      <c r="L535" s="39"/>
      <c r="M535" s="184"/>
      <c r="N535" s="185"/>
      <c r="O535" s="64"/>
      <c r="P535" s="64"/>
      <c r="Q535" s="64"/>
      <c r="R535" s="64"/>
      <c r="S535" s="64"/>
      <c r="T535" s="65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T535" s="17" t="s">
        <v>149</v>
      </c>
      <c r="AU535" s="17" t="s">
        <v>83</v>
      </c>
    </row>
    <row r="536" spans="1:65" s="2" customFormat="1" ht="16.5" customHeight="1">
      <c r="A536" s="34"/>
      <c r="B536" s="35"/>
      <c r="C536" s="169" t="s">
        <v>889</v>
      </c>
      <c r="D536" s="169" t="s">
        <v>136</v>
      </c>
      <c r="E536" s="170" t="s">
        <v>890</v>
      </c>
      <c r="F536" s="171" t="s">
        <v>891</v>
      </c>
      <c r="G536" s="172" t="s">
        <v>187</v>
      </c>
      <c r="H536" s="173">
        <v>2</v>
      </c>
      <c r="I536" s="174"/>
      <c r="J536" s="173">
        <f>ROUND(I536*H536,0)</f>
        <v>0</v>
      </c>
      <c r="K536" s="171" t="s">
        <v>146</v>
      </c>
      <c r="L536" s="39"/>
      <c r="M536" s="175" t="s">
        <v>20</v>
      </c>
      <c r="N536" s="176" t="s">
        <v>45</v>
      </c>
      <c r="O536" s="64"/>
      <c r="P536" s="177">
        <f>O536*H536</f>
        <v>0</v>
      </c>
      <c r="Q536" s="177">
        <v>0</v>
      </c>
      <c r="R536" s="177">
        <f>Q536*H536</f>
        <v>0</v>
      </c>
      <c r="S536" s="177">
        <v>2.3800000000000002E-2</v>
      </c>
      <c r="T536" s="178">
        <f>S536*H536</f>
        <v>4.7600000000000003E-2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79" t="s">
        <v>250</v>
      </c>
      <c r="AT536" s="179" t="s">
        <v>136</v>
      </c>
      <c r="AU536" s="179" t="s">
        <v>83</v>
      </c>
      <c r="AY536" s="17" t="s">
        <v>134</v>
      </c>
      <c r="BE536" s="180">
        <f>IF(N536="základní",J536,0)</f>
        <v>0</v>
      </c>
      <c r="BF536" s="180">
        <f>IF(N536="snížená",J536,0)</f>
        <v>0</v>
      </c>
      <c r="BG536" s="180">
        <f>IF(N536="zákl. přenesená",J536,0)</f>
        <v>0</v>
      </c>
      <c r="BH536" s="180">
        <f>IF(N536="sníž. přenesená",J536,0)</f>
        <v>0</v>
      </c>
      <c r="BI536" s="180">
        <f>IF(N536="nulová",J536,0)</f>
        <v>0</v>
      </c>
      <c r="BJ536" s="17" t="s">
        <v>8</v>
      </c>
      <c r="BK536" s="180">
        <f>ROUND(I536*H536,0)</f>
        <v>0</v>
      </c>
      <c r="BL536" s="17" t="s">
        <v>250</v>
      </c>
      <c r="BM536" s="179" t="s">
        <v>892</v>
      </c>
    </row>
    <row r="537" spans="1:65" s="2" customFormat="1" ht="10">
      <c r="A537" s="34"/>
      <c r="B537" s="35"/>
      <c r="C537" s="36"/>
      <c r="D537" s="181" t="s">
        <v>141</v>
      </c>
      <c r="E537" s="36"/>
      <c r="F537" s="182" t="s">
        <v>893</v>
      </c>
      <c r="G537" s="36"/>
      <c r="H537" s="36"/>
      <c r="I537" s="183"/>
      <c r="J537" s="36"/>
      <c r="K537" s="36"/>
      <c r="L537" s="39"/>
      <c r="M537" s="184"/>
      <c r="N537" s="185"/>
      <c r="O537" s="64"/>
      <c r="P537" s="64"/>
      <c r="Q537" s="64"/>
      <c r="R537" s="64"/>
      <c r="S537" s="64"/>
      <c r="T537" s="65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7" t="s">
        <v>141</v>
      </c>
      <c r="AU537" s="17" t="s">
        <v>83</v>
      </c>
    </row>
    <row r="538" spans="1:65" s="2" customFormat="1" ht="10">
      <c r="A538" s="34"/>
      <c r="B538" s="35"/>
      <c r="C538" s="36"/>
      <c r="D538" s="186" t="s">
        <v>149</v>
      </c>
      <c r="E538" s="36"/>
      <c r="F538" s="187" t="s">
        <v>894</v>
      </c>
      <c r="G538" s="36"/>
      <c r="H538" s="36"/>
      <c r="I538" s="183"/>
      <c r="J538" s="36"/>
      <c r="K538" s="36"/>
      <c r="L538" s="39"/>
      <c r="M538" s="184"/>
      <c r="N538" s="185"/>
      <c r="O538" s="64"/>
      <c r="P538" s="64"/>
      <c r="Q538" s="64"/>
      <c r="R538" s="64"/>
      <c r="S538" s="64"/>
      <c r="T538" s="65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7" t="s">
        <v>149</v>
      </c>
      <c r="AU538" s="17" t="s">
        <v>83</v>
      </c>
    </row>
    <row r="539" spans="1:65" s="2" customFormat="1" ht="16.5" customHeight="1">
      <c r="A539" s="34"/>
      <c r="B539" s="35"/>
      <c r="C539" s="169" t="s">
        <v>895</v>
      </c>
      <c r="D539" s="169" t="s">
        <v>136</v>
      </c>
      <c r="E539" s="170" t="s">
        <v>896</v>
      </c>
      <c r="F539" s="171" t="s">
        <v>897</v>
      </c>
      <c r="G539" s="172" t="s">
        <v>187</v>
      </c>
      <c r="H539" s="173">
        <v>6</v>
      </c>
      <c r="I539" s="174"/>
      <c r="J539" s="173">
        <f>ROUND(I539*H539,0)</f>
        <v>0</v>
      </c>
      <c r="K539" s="171" t="s">
        <v>146</v>
      </c>
      <c r="L539" s="39"/>
      <c r="M539" s="175" t="s">
        <v>20</v>
      </c>
      <c r="N539" s="176" t="s">
        <v>45</v>
      </c>
      <c r="O539" s="64"/>
      <c r="P539" s="177">
        <f>O539*H539</f>
        <v>0</v>
      </c>
      <c r="Q539" s="177">
        <v>0</v>
      </c>
      <c r="R539" s="177">
        <f>Q539*H539</f>
        <v>0</v>
      </c>
      <c r="S539" s="177">
        <v>0</v>
      </c>
      <c r="T539" s="178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79" t="s">
        <v>250</v>
      </c>
      <c r="AT539" s="179" t="s">
        <v>136</v>
      </c>
      <c r="AU539" s="179" t="s">
        <v>83</v>
      </c>
      <c r="AY539" s="17" t="s">
        <v>134</v>
      </c>
      <c r="BE539" s="180">
        <f>IF(N539="základní",J539,0)</f>
        <v>0</v>
      </c>
      <c r="BF539" s="180">
        <f>IF(N539="snížená",J539,0)</f>
        <v>0</v>
      </c>
      <c r="BG539" s="180">
        <f>IF(N539="zákl. přenesená",J539,0)</f>
        <v>0</v>
      </c>
      <c r="BH539" s="180">
        <f>IF(N539="sníž. přenesená",J539,0)</f>
        <v>0</v>
      </c>
      <c r="BI539" s="180">
        <f>IF(N539="nulová",J539,0)</f>
        <v>0</v>
      </c>
      <c r="BJ539" s="17" t="s">
        <v>8</v>
      </c>
      <c r="BK539" s="180">
        <f>ROUND(I539*H539,0)</f>
        <v>0</v>
      </c>
      <c r="BL539" s="17" t="s">
        <v>250</v>
      </c>
      <c r="BM539" s="179" t="s">
        <v>898</v>
      </c>
    </row>
    <row r="540" spans="1:65" s="2" customFormat="1" ht="10">
      <c r="A540" s="34"/>
      <c r="B540" s="35"/>
      <c r="C540" s="36"/>
      <c r="D540" s="181" t="s">
        <v>141</v>
      </c>
      <c r="E540" s="36"/>
      <c r="F540" s="182" t="s">
        <v>899</v>
      </c>
      <c r="G540" s="36"/>
      <c r="H540" s="36"/>
      <c r="I540" s="183"/>
      <c r="J540" s="36"/>
      <c r="K540" s="36"/>
      <c r="L540" s="39"/>
      <c r="M540" s="184"/>
      <c r="N540" s="185"/>
      <c r="O540" s="64"/>
      <c r="P540" s="64"/>
      <c r="Q540" s="64"/>
      <c r="R540" s="64"/>
      <c r="S540" s="64"/>
      <c r="T540" s="65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7" t="s">
        <v>141</v>
      </c>
      <c r="AU540" s="17" t="s">
        <v>83</v>
      </c>
    </row>
    <row r="541" spans="1:65" s="2" customFormat="1" ht="10">
      <c r="A541" s="34"/>
      <c r="B541" s="35"/>
      <c r="C541" s="36"/>
      <c r="D541" s="186" t="s">
        <v>149</v>
      </c>
      <c r="E541" s="36"/>
      <c r="F541" s="187" t="s">
        <v>900</v>
      </c>
      <c r="G541" s="36"/>
      <c r="H541" s="36"/>
      <c r="I541" s="183"/>
      <c r="J541" s="36"/>
      <c r="K541" s="36"/>
      <c r="L541" s="39"/>
      <c r="M541" s="184"/>
      <c r="N541" s="185"/>
      <c r="O541" s="64"/>
      <c r="P541" s="64"/>
      <c r="Q541" s="64"/>
      <c r="R541" s="64"/>
      <c r="S541" s="64"/>
      <c r="T541" s="65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7" t="s">
        <v>149</v>
      </c>
      <c r="AU541" s="17" t="s">
        <v>83</v>
      </c>
    </row>
    <row r="542" spans="1:65" s="2" customFormat="1" ht="21.75" customHeight="1">
      <c r="A542" s="34"/>
      <c r="B542" s="35"/>
      <c r="C542" s="169" t="s">
        <v>901</v>
      </c>
      <c r="D542" s="169" t="s">
        <v>136</v>
      </c>
      <c r="E542" s="170" t="s">
        <v>902</v>
      </c>
      <c r="F542" s="171" t="s">
        <v>903</v>
      </c>
      <c r="G542" s="172" t="s">
        <v>282</v>
      </c>
      <c r="H542" s="173">
        <v>2</v>
      </c>
      <c r="I542" s="174"/>
      <c r="J542" s="173">
        <f>ROUND(I542*H542,0)</f>
        <v>0</v>
      </c>
      <c r="K542" s="171" t="s">
        <v>146</v>
      </c>
      <c r="L542" s="39"/>
      <c r="M542" s="175" t="s">
        <v>20</v>
      </c>
      <c r="N542" s="176" t="s">
        <v>45</v>
      </c>
      <c r="O542" s="64"/>
      <c r="P542" s="177">
        <f>O542*H542</f>
        <v>0</v>
      </c>
      <c r="Q542" s="177">
        <v>1.26E-2</v>
      </c>
      <c r="R542" s="177">
        <f>Q542*H542</f>
        <v>2.52E-2</v>
      </c>
      <c r="S542" s="177">
        <v>0</v>
      </c>
      <c r="T542" s="178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79" t="s">
        <v>250</v>
      </c>
      <c r="AT542" s="179" t="s">
        <v>136</v>
      </c>
      <c r="AU542" s="179" t="s">
        <v>83</v>
      </c>
      <c r="AY542" s="17" t="s">
        <v>134</v>
      </c>
      <c r="BE542" s="180">
        <f>IF(N542="základní",J542,0)</f>
        <v>0</v>
      </c>
      <c r="BF542" s="180">
        <f>IF(N542="snížená",J542,0)</f>
        <v>0</v>
      </c>
      <c r="BG542" s="180">
        <f>IF(N542="zákl. přenesená",J542,0)</f>
        <v>0</v>
      </c>
      <c r="BH542" s="180">
        <f>IF(N542="sníž. přenesená",J542,0)</f>
        <v>0</v>
      </c>
      <c r="BI542" s="180">
        <f>IF(N542="nulová",J542,0)</f>
        <v>0</v>
      </c>
      <c r="BJ542" s="17" t="s">
        <v>8</v>
      </c>
      <c r="BK542" s="180">
        <f>ROUND(I542*H542,0)</f>
        <v>0</v>
      </c>
      <c r="BL542" s="17" t="s">
        <v>250</v>
      </c>
      <c r="BM542" s="179" t="s">
        <v>904</v>
      </c>
    </row>
    <row r="543" spans="1:65" s="2" customFormat="1" ht="18">
      <c r="A543" s="34"/>
      <c r="B543" s="35"/>
      <c r="C543" s="36"/>
      <c r="D543" s="181" t="s">
        <v>141</v>
      </c>
      <c r="E543" s="36"/>
      <c r="F543" s="182" t="s">
        <v>905</v>
      </c>
      <c r="G543" s="36"/>
      <c r="H543" s="36"/>
      <c r="I543" s="183"/>
      <c r="J543" s="36"/>
      <c r="K543" s="36"/>
      <c r="L543" s="39"/>
      <c r="M543" s="184"/>
      <c r="N543" s="185"/>
      <c r="O543" s="64"/>
      <c r="P543" s="64"/>
      <c r="Q543" s="64"/>
      <c r="R543" s="64"/>
      <c r="S543" s="64"/>
      <c r="T543" s="65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141</v>
      </c>
      <c r="AU543" s="17" t="s">
        <v>83</v>
      </c>
    </row>
    <row r="544" spans="1:65" s="2" customFormat="1" ht="10">
      <c r="A544" s="34"/>
      <c r="B544" s="35"/>
      <c r="C544" s="36"/>
      <c r="D544" s="186" t="s">
        <v>149</v>
      </c>
      <c r="E544" s="36"/>
      <c r="F544" s="187" t="s">
        <v>906</v>
      </c>
      <c r="G544" s="36"/>
      <c r="H544" s="36"/>
      <c r="I544" s="183"/>
      <c r="J544" s="36"/>
      <c r="K544" s="36"/>
      <c r="L544" s="39"/>
      <c r="M544" s="184"/>
      <c r="N544" s="185"/>
      <c r="O544" s="64"/>
      <c r="P544" s="64"/>
      <c r="Q544" s="64"/>
      <c r="R544" s="64"/>
      <c r="S544" s="64"/>
      <c r="T544" s="65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149</v>
      </c>
      <c r="AU544" s="17" t="s">
        <v>83</v>
      </c>
    </row>
    <row r="545" spans="1:65" s="2" customFormat="1" ht="16.5" customHeight="1">
      <c r="A545" s="34"/>
      <c r="B545" s="35"/>
      <c r="C545" s="169" t="s">
        <v>907</v>
      </c>
      <c r="D545" s="169" t="s">
        <v>136</v>
      </c>
      <c r="E545" s="170" t="s">
        <v>908</v>
      </c>
      <c r="F545" s="171" t="s">
        <v>909</v>
      </c>
      <c r="G545" s="172" t="s">
        <v>282</v>
      </c>
      <c r="H545" s="173">
        <v>6</v>
      </c>
      <c r="I545" s="174"/>
      <c r="J545" s="173">
        <f>ROUND(I545*H545,0)</f>
        <v>0</v>
      </c>
      <c r="K545" s="171" t="s">
        <v>146</v>
      </c>
      <c r="L545" s="39"/>
      <c r="M545" s="175" t="s">
        <v>20</v>
      </c>
      <c r="N545" s="176" t="s">
        <v>45</v>
      </c>
      <c r="O545" s="64"/>
      <c r="P545" s="177">
        <f>O545*H545</f>
        <v>0</v>
      </c>
      <c r="Q545" s="177">
        <v>0</v>
      </c>
      <c r="R545" s="177">
        <f>Q545*H545</f>
        <v>0</v>
      </c>
      <c r="S545" s="177">
        <v>0</v>
      </c>
      <c r="T545" s="178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79" t="s">
        <v>250</v>
      </c>
      <c r="AT545" s="179" t="s">
        <v>136</v>
      </c>
      <c r="AU545" s="179" t="s">
        <v>83</v>
      </c>
      <c r="AY545" s="17" t="s">
        <v>134</v>
      </c>
      <c r="BE545" s="180">
        <f>IF(N545="základní",J545,0)</f>
        <v>0</v>
      </c>
      <c r="BF545" s="180">
        <f>IF(N545="snížená",J545,0)</f>
        <v>0</v>
      </c>
      <c r="BG545" s="180">
        <f>IF(N545="zákl. přenesená",J545,0)</f>
        <v>0</v>
      </c>
      <c r="BH545" s="180">
        <f>IF(N545="sníž. přenesená",J545,0)</f>
        <v>0</v>
      </c>
      <c r="BI545" s="180">
        <f>IF(N545="nulová",J545,0)</f>
        <v>0</v>
      </c>
      <c r="BJ545" s="17" t="s">
        <v>8</v>
      </c>
      <c r="BK545" s="180">
        <f>ROUND(I545*H545,0)</f>
        <v>0</v>
      </c>
      <c r="BL545" s="17" t="s">
        <v>250</v>
      </c>
      <c r="BM545" s="179" t="s">
        <v>910</v>
      </c>
    </row>
    <row r="546" spans="1:65" s="2" customFormat="1" ht="10">
      <c r="A546" s="34"/>
      <c r="B546" s="35"/>
      <c r="C546" s="36"/>
      <c r="D546" s="181" t="s">
        <v>141</v>
      </c>
      <c r="E546" s="36"/>
      <c r="F546" s="182" t="s">
        <v>911</v>
      </c>
      <c r="G546" s="36"/>
      <c r="H546" s="36"/>
      <c r="I546" s="183"/>
      <c r="J546" s="36"/>
      <c r="K546" s="36"/>
      <c r="L546" s="39"/>
      <c r="M546" s="184"/>
      <c r="N546" s="185"/>
      <c r="O546" s="64"/>
      <c r="P546" s="64"/>
      <c r="Q546" s="64"/>
      <c r="R546" s="64"/>
      <c r="S546" s="64"/>
      <c r="T546" s="65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7" t="s">
        <v>141</v>
      </c>
      <c r="AU546" s="17" t="s">
        <v>83</v>
      </c>
    </row>
    <row r="547" spans="1:65" s="2" customFormat="1" ht="10">
      <c r="A547" s="34"/>
      <c r="B547" s="35"/>
      <c r="C547" s="36"/>
      <c r="D547" s="186" t="s">
        <v>149</v>
      </c>
      <c r="E547" s="36"/>
      <c r="F547" s="187" t="s">
        <v>912</v>
      </c>
      <c r="G547" s="36"/>
      <c r="H547" s="36"/>
      <c r="I547" s="183"/>
      <c r="J547" s="36"/>
      <c r="K547" s="36"/>
      <c r="L547" s="39"/>
      <c r="M547" s="184"/>
      <c r="N547" s="185"/>
      <c r="O547" s="64"/>
      <c r="P547" s="64"/>
      <c r="Q547" s="64"/>
      <c r="R547" s="64"/>
      <c r="S547" s="64"/>
      <c r="T547" s="65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7" t="s">
        <v>149</v>
      </c>
      <c r="AU547" s="17" t="s">
        <v>83</v>
      </c>
    </row>
    <row r="548" spans="1:65" s="2" customFormat="1" ht="16.5" customHeight="1">
      <c r="A548" s="34"/>
      <c r="B548" s="35"/>
      <c r="C548" s="169" t="s">
        <v>913</v>
      </c>
      <c r="D548" s="169" t="s">
        <v>136</v>
      </c>
      <c r="E548" s="170" t="s">
        <v>914</v>
      </c>
      <c r="F548" s="171" t="s">
        <v>915</v>
      </c>
      <c r="G548" s="172" t="s">
        <v>282</v>
      </c>
      <c r="H548" s="173">
        <v>2</v>
      </c>
      <c r="I548" s="174"/>
      <c r="J548" s="173">
        <f>ROUND(I548*H548,0)</f>
        <v>0</v>
      </c>
      <c r="K548" s="171" t="s">
        <v>146</v>
      </c>
      <c r="L548" s="39"/>
      <c r="M548" s="175" t="s">
        <v>20</v>
      </c>
      <c r="N548" s="176" t="s">
        <v>45</v>
      </c>
      <c r="O548" s="64"/>
      <c r="P548" s="177">
        <f>O548*H548</f>
        <v>0</v>
      </c>
      <c r="Q548" s="177">
        <v>2.0000000000000002E-5</v>
      </c>
      <c r="R548" s="177">
        <f>Q548*H548</f>
        <v>4.0000000000000003E-5</v>
      </c>
      <c r="S548" s="177">
        <v>0</v>
      </c>
      <c r="T548" s="178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79" t="s">
        <v>250</v>
      </c>
      <c r="AT548" s="179" t="s">
        <v>136</v>
      </c>
      <c r="AU548" s="179" t="s">
        <v>83</v>
      </c>
      <c r="AY548" s="17" t="s">
        <v>134</v>
      </c>
      <c r="BE548" s="180">
        <f>IF(N548="základní",J548,0)</f>
        <v>0</v>
      </c>
      <c r="BF548" s="180">
        <f>IF(N548="snížená",J548,0)</f>
        <v>0</v>
      </c>
      <c r="BG548" s="180">
        <f>IF(N548="zákl. přenesená",J548,0)</f>
        <v>0</v>
      </c>
      <c r="BH548" s="180">
        <f>IF(N548="sníž. přenesená",J548,0)</f>
        <v>0</v>
      </c>
      <c r="BI548" s="180">
        <f>IF(N548="nulová",J548,0)</f>
        <v>0</v>
      </c>
      <c r="BJ548" s="17" t="s">
        <v>8</v>
      </c>
      <c r="BK548" s="180">
        <f>ROUND(I548*H548,0)</f>
        <v>0</v>
      </c>
      <c r="BL548" s="17" t="s">
        <v>250</v>
      </c>
      <c r="BM548" s="179" t="s">
        <v>916</v>
      </c>
    </row>
    <row r="549" spans="1:65" s="2" customFormat="1" ht="10">
      <c r="A549" s="34"/>
      <c r="B549" s="35"/>
      <c r="C549" s="36"/>
      <c r="D549" s="181" t="s">
        <v>141</v>
      </c>
      <c r="E549" s="36"/>
      <c r="F549" s="182" t="s">
        <v>917</v>
      </c>
      <c r="G549" s="36"/>
      <c r="H549" s="36"/>
      <c r="I549" s="183"/>
      <c r="J549" s="36"/>
      <c r="K549" s="36"/>
      <c r="L549" s="39"/>
      <c r="M549" s="184"/>
      <c r="N549" s="185"/>
      <c r="O549" s="64"/>
      <c r="P549" s="64"/>
      <c r="Q549" s="64"/>
      <c r="R549" s="64"/>
      <c r="S549" s="64"/>
      <c r="T549" s="65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7" t="s">
        <v>141</v>
      </c>
      <c r="AU549" s="17" t="s">
        <v>83</v>
      </c>
    </row>
    <row r="550" spans="1:65" s="2" customFormat="1" ht="10">
      <c r="A550" s="34"/>
      <c r="B550" s="35"/>
      <c r="C550" s="36"/>
      <c r="D550" s="186" t="s">
        <v>149</v>
      </c>
      <c r="E550" s="36"/>
      <c r="F550" s="187" t="s">
        <v>918</v>
      </c>
      <c r="G550" s="36"/>
      <c r="H550" s="36"/>
      <c r="I550" s="183"/>
      <c r="J550" s="36"/>
      <c r="K550" s="36"/>
      <c r="L550" s="39"/>
      <c r="M550" s="184"/>
      <c r="N550" s="185"/>
      <c r="O550" s="64"/>
      <c r="P550" s="64"/>
      <c r="Q550" s="64"/>
      <c r="R550" s="64"/>
      <c r="S550" s="64"/>
      <c r="T550" s="65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7" t="s">
        <v>149</v>
      </c>
      <c r="AU550" s="17" t="s">
        <v>83</v>
      </c>
    </row>
    <row r="551" spans="1:65" s="2" customFormat="1" ht="16.5" customHeight="1">
      <c r="A551" s="34"/>
      <c r="B551" s="35"/>
      <c r="C551" s="169" t="s">
        <v>919</v>
      </c>
      <c r="D551" s="169" t="s">
        <v>136</v>
      </c>
      <c r="E551" s="170" t="s">
        <v>920</v>
      </c>
      <c r="F551" s="171" t="s">
        <v>921</v>
      </c>
      <c r="G551" s="172" t="s">
        <v>847</v>
      </c>
      <c r="H551" s="174"/>
      <c r="I551" s="174"/>
      <c r="J551" s="173">
        <f>ROUND(I551*H551,0)</f>
        <v>0</v>
      </c>
      <c r="K551" s="171" t="s">
        <v>146</v>
      </c>
      <c r="L551" s="39"/>
      <c r="M551" s="175" t="s">
        <v>20</v>
      </c>
      <c r="N551" s="176" t="s">
        <v>45</v>
      </c>
      <c r="O551" s="64"/>
      <c r="P551" s="177">
        <f>O551*H551</f>
        <v>0</v>
      </c>
      <c r="Q551" s="177">
        <v>0</v>
      </c>
      <c r="R551" s="177">
        <f>Q551*H551</f>
        <v>0</v>
      </c>
      <c r="S551" s="177">
        <v>0</v>
      </c>
      <c r="T551" s="178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79" t="s">
        <v>250</v>
      </c>
      <c r="AT551" s="179" t="s">
        <v>136</v>
      </c>
      <c r="AU551" s="179" t="s">
        <v>83</v>
      </c>
      <c r="AY551" s="17" t="s">
        <v>134</v>
      </c>
      <c r="BE551" s="180">
        <f>IF(N551="základní",J551,0)</f>
        <v>0</v>
      </c>
      <c r="BF551" s="180">
        <f>IF(N551="snížená",J551,0)</f>
        <v>0</v>
      </c>
      <c r="BG551" s="180">
        <f>IF(N551="zákl. přenesená",J551,0)</f>
        <v>0</v>
      </c>
      <c r="BH551" s="180">
        <f>IF(N551="sníž. přenesená",J551,0)</f>
        <v>0</v>
      </c>
      <c r="BI551" s="180">
        <f>IF(N551="nulová",J551,0)</f>
        <v>0</v>
      </c>
      <c r="BJ551" s="17" t="s">
        <v>8</v>
      </c>
      <c r="BK551" s="180">
        <f>ROUND(I551*H551,0)</f>
        <v>0</v>
      </c>
      <c r="BL551" s="17" t="s">
        <v>250</v>
      </c>
      <c r="BM551" s="179" t="s">
        <v>922</v>
      </c>
    </row>
    <row r="552" spans="1:65" s="2" customFormat="1" ht="18">
      <c r="A552" s="34"/>
      <c r="B552" s="35"/>
      <c r="C552" s="36"/>
      <c r="D552" s="181" t="s">
        <v>141</v>
      </c>
      <c r="E552" s="36"/>
      <c r="F552" s="182" t="s">
        <v>923</v>
      </c>
      <c r="G552" s="36"/>
      <c r="H552" s="36"/>
      <c r="I552" s="183"/>
      <c r="J552" s="36"/>
      <c r="K552" s="36"/>
      <c r="L552" s="39"/>
      <c r="M552" s="184"/>
      <c r="N552" s="185"/>
      <c r="O552" s="64"/>
      <c r="P552" s="64"/>
      <c r="Q552" s="64"/>
      <c r="R552" s="64"/>
      <c r="S552" s="64"/>
      <c r="T552" s="65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7" t="s">
        <v>141</v>
      </c>
      <c r="AU552" s="17" t="s">
        <v>83</v>
      </c>
    </row>
    <row r="553" spans="1:65" s="2" customFormat="1" ht="10">
      <c r="A553" s="34"/>
      <c r="B553" s="35"/>
      <c r="C553" s="36"/>
      <c r="D553" s="186" t="s">
        <v>149</v>
      </c>
      <c r="E553" s="36"/>
      <c r="F553" s="187" t="s">
        <v>924</v>
      </c>
      <c r="G553" s="36"/>
      <c r="H553" s="36"/>
      <c r="I553" s="183"/>
      <c r="J553" s="36"/>
      <c r="K553" s="36"/>
      <c r="L553" s="39"/>
      <c r="M553" s="184"/>
      <c r="N553" s="185"/>
      <c r="O553" s="64"/>
      <c r="P553" s="64"/>
      <c r="Q553" s="64"/>
      <c r="R553" s="64"/>
      <c r="S553" s="64"/>
      <c r="T553" s="65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T553" s="17" t="s">
        <v>149</v>
      </c>
      <c r="AU553" s="17" t="s">
        <v>83</v>
      </c>
    </row>
    <row r="554" spans="1:65" s="12" customFormat="1" ht="22.75" customHeight="1">
      <c r="B554" s="153"/>
      <c r="C554" s="154"/>
      <c r="D554" s="155" t="s">
        <v>73</v>
      </c>
      <c r="E554" s="167" t="s">
        <v>925</v>
      </c>
      <c r="F554" s="167" t="s">
        <v>926</v>
      </c>
      <c r="G554" s="154"/>
      <c r="H554" s="154"/>
      <c r="I554" s="157"/>
      <c r="J554" s="168">
        <f>BK554</f>
        <v>0</v>
      </c>
      <c r="K554" s="154"/>
      <c r="L554" s="159"/>
      <c r="M554" s="160"/>
      <c r="N554" s="161"/>
      <c r="O554" s="161"/>
      <c r="P554" s="162">
        <f>SUM(P555:P578)</f>
        <v>0</v>
      </c>
      <c r="Q554" s="161"/>
      <c r="R554" s="162">
        <f>SUM(R555:R578)</f>
        <v>8.4269999999999998E-2</v>
      </c>
      <c r="S554" s="161"/>
      <c r="T554" s="163">
        <f>SUM(T555:T578)</f>
        <v>0</v>
      </c>
      <c r="AR554" s="164" t="s">
        <v>83</v>
      </c>
      <c r="AT554" s="165" t="s">
        <v>73</v>
      </c>
      <c r="AU554" s="165" t="s">
        <v>8</v>
      </c>
      <c r="AY554" s="164" t="s">
        <v>134</v>
      </c>
      <c r="BK554" s="166">
        <f>SUM(BK555:BK578)</f>
        <v>0</v>
      </c>
    </row>
    <row r="555" spans="1:65" s="2" customFormat="1" ht="16.5" customHeight="1">
      <c r="A555" s="34"/>
      <c r="B555" s="35"/>
      <c r="C555" s="169" t="s">
        <v>927</v>
      </c>
      <c r="D555" s="169" t="s">
        <v>136</v>
      </c>
      <c r="E555" s="170" t="s">
        <v>928</v>
      </c>
      <c r="F555" s="171" t="s">
        <v>929</v>
      </c>
      <c r="G555" s="172" t="s">
        <v>447</v>
      </c>
      <c r="H555" s="173">
        <v>4</v>
      </c>
      <c r="I555" s="174"/>
      <c r="J555" s="173">
        <f>ROUND(I555*H555,0)</f>
        <v>0</v>
      </c>
      <c r="K555" s="171" t="s">
        <v>20</v>
      </c>
      <c r="L555" s="39"/>
      <c r="M555" s="175" t="s">
        <v>20</v>
      </c>
      <c r="N555" s="176" t="s">
        <v>45</v>
      </c>
      <c r="O555" s="64"/>
      <c r="P555" s="177">
        <f>O555*H555</f>
        <v>0</v>
      </c>
      <c r="Q555" s="177">
        <v>0</v>
      </c>
      <c r="R555" s="177">
        <f>Q555*H555</f>
        <v>0</v>
      </c>
      <c r="S555" s="177">
        <v>0</v>
      </c>
      <c r="T555" s="178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79" t="s">
        <v>250</v>
      </c>
      <c r="AT555" s="179" t="s">
        <v>136</v>
      </c>
      <c r="AU555" s="179" t="s">
        <v>83</v>
      </c>
      <c r="AY555" s="17" t="s">
        <v>134</v>
      </c>
      <c r="BE555" s="180">
        <f>IF(N555="základní",J555,0)</f>
        <v>0</v>
      </c>
      <c r="BF555" s="180">
        <f>IF(N555="snížená",J555,0)</f>
        <v>0</v>
      </c>
      <c r="BG555" s="180">
        <f>IF(N555="zákl. přenesená",J555,0)</f>
        <v>0</v>
      </c>
      <c r="BH555" s="180">
        <f>IF(N555="sníž. přenesená",J555,0)</f>
        <v>0</v>
      </c>
      <c r="BI555" s="180">
        <f>IF(N555="nulová",J555,0)</f>
        <v>0</v>
      </c>
      <c r="BJ555" s="17" t="s">
        <v>8</v>
      </c>
      <c r="BK555" s="180">
        <f>ROUND(I555*H555,0)</f>
        <v>0</v>
      </c>
      <c r="BL555" s="17" t="s">
        <v>250</v>
      </c>
      <c r="BM555" s="179" t="s">
        <v>930</v>
      </c>
    </row>
    <row r="556" spans="1:65" s="2" customFormat="1" ht="10">
      <c r="A556" s="34"/>
      <c r="B556" s="35"/>
      <c r="C556" s="36"/>
      <c r="D556" s="181" t="s">
        <v>141</v>
      </c>
      <c r="E556" s="36"/>
      <c r="F556" s="182" t="s">
        <v>929</v>
      </c>
      <c r="G556" s="36"/>
      <c r="H556" s="36"/>
      <c r="I556" s="183"/>
      <c r="J556" s="36"/>
      <c r="K556" s="36"/>
      <c r="L556" s="39"/>
      <c r="M556" s="184"/>
      <c r="N556" s="185"/>
      <c r="O556" s="64"/>
      <c r="P556" s="64"/>
      <c r="Q556" s="64"/>
      <c r="R556" s="64"/>
      <c r="S556" s="64"/>
      <c r="T556" s="65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T556" s="17" t="s">
        <v>141</v>
      </c>
      <c r="AU556" s="17" t="s">
        <v>83</v>
      </c>
    </row>
    <row r="557" spans="1:65" s="2" customFormat="1" ht="16.5" customHeight="1">
      <c r="A557" s="34"/>
      <c r="B557" s="35"/>
      <c r="C557" s="169" t="s">
        <v>931</v>
      </c>
      <c r="D557" s="169" t="s">
        <v>136</v>
      </c>
      <c r="E557" s="170" t="s">
        <v>932</v>
      </c>
      <c r="F557" s="171" t="s">
        <v>933</v>
      </c>
      <c r="G557" s="172" t="s">
        <v>338</v>
      </c>
      <c r="H557" s="173">
        <v>76</v>
      </c>
      <c r="I557" s="174"/>
      <c r="J557" s="173">
        <f>ROUND(I557*H557,0)</f>
        <v>0</v>
      </c>
      <c r="K557" s="171" t="s">
        <v>146</v>
      </c>
      <c r="L557" s="39"/>
      <c r="M557" s="175" t="s">
        <v>20</v>
      </c>
      <c r="N557" s="176" t="s">
        <v>45</v>
      </c>
      <c r="O557" s="64"/>
      <c r="P557" s="177">
        <f>O557*H557</f>
        <v>0</v>
      </c>
      <c r="Q557" s="177">
        <v>0</v>
      </c>
      <c r="R557" s="177">
        <f>Q557*H557</f>
        <v>0</v>
      </c>
      <c r="S557" s="177">
        <v>0</v>
      </c>
      <c r="T557" s="178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79" t="s">
        <v>250</v>
      </c>
      <c r="AT557" s="179" t="s">
        <v>136</v>
      </c>
      <c r="AU557" s="179" t="s">
        <v>83</v>
      </c>
      <c r="AY557" s="17" t="s">
        <v>134</v>
      </c>
      <c r="BE557" s="180">
        <f>IF(N557="základní",J557,0)</f>
        <v>0</v>
      </c>
      <c r="BF557" s="180">
        <f>IF(N557="snížená",J557,0)</f>
        <v>0</v>
      </c>
      <c r="BG557" s="180">
        <f>IF(N557="zákl. přenesená",J557,0)</f>
        <v>0</v>
      </c>
      <c r="BH557" s="180">
        <f>IF(N557="sníž. přenesená",J557,0)</f>
        <v>0</v>
      </c>
      <c r="BI557" s="180">
        <f>IF(N557="nulová",J557,0)</f>
        <v>0</v>
      </c>
      <c r="BJ557" s="17" t="s">
        <v>8</v>
      </c>
      <c r="BK557" s="180">
        <f>ROUND(I557*H557,0)</f>
        <v>0</v>
      </c>
      <c r="BL557" s="17" t="s">
        <v>250</v>
      </c>
      <c r="BM557" s="179" t="s">
        <v>934</v>
      </c>
    </row>
    <row r="558" spans="1:65" s="2" customFormat="1" ht="18">
      <c r="A558" s="34"/>
      <c r="B558" s="35"/>
      <c r="C558" s="36"/>
      <c r="D558" s="181" t="s">
        <v>141</v>
      </c>
      <c r="E558" s="36"/>
      <c r="F558" s="182" t="s">
        <v>935</v>
      </c>
      <c r="G558" s="36"/>
      <c r="H558" s="36"/>
      <c r="I558" s="183"/>
      <c r="J558" s="36"/>
      <c r="K558" s="36"/>
      <c r="L558" s="39"/>
      <c r="M558" s="184"/>
      <c r="N558" s="185"/>
      <c r="O558" s="64"/>
      <c r="P558" s="64"/>
      <c r="Q558" s="64"/>
      <c r="R558" s="64"/>
      <c r="S558" s="64"/>
      <c r="T558" s="65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7" t="s">
        <v>141</v>
      </c>
      <c r="AU558" s="17" t="s">
        <v>83</v>
      </c>
    </row>
    <row r="559" spans="1:65" s="2" customFormat="1" ht="10">
      <c r="A559" s="34"/>
      <c r="B559" s="35"/>
      <c r="C559" s="36"/>
      <c r="D559" s="186" t="s">
        <v>149</v>
      </c>
      <c r="E559" s="36"/>
      <c r="F559" s="187" t="s">
        <v>936</v>
      </c>
      <c r="G559" s="36"/>
      <c r="H559" s="36"/>
      <c r="I559" s="183"/>
      <c r="J559" s="36"/>
      <c r="K559" s="36"/>
      <c r="L559" s="39"/>
      <c r="M559" s="184"/>
      <c r="N559" s="185"/>
      <c r="O559" s="64"/>
      <c r="P559" s="64"/>
      <c r="Q559" s="64"/>
      <c r="R559" s="64"/>
      <c r="S559" s="64"/>
      <c r="T559" s="65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7" t="s">
        <v>149</v>
      </c>
      <c r="AU559" s="17" t="s">
        <v>83</v>
      </c>
    </row>
    <row r="560" spans="1:65" s="13" customFormat="1" ht="10">
      <c r="B560" s="188"/>
      <c r="C560" s="189"/>
      <c r="D560" s="181" t="s">
        <v>151</v>
      </c>
      <c r="E560" s="190" t="s">
        <v>20</v>
      </c>
      <c r="F560" s="191" t="s">
        <v>937</v>
      </c>
      <c r="G560" s="189"/>
      <c r="H560" s="192">
        <v>76</v>
      </c>
      <c r="I560" s="193"/>
      <c r="J560" s="189"/>
      <c r="K560" s="189"/>
      <c r="L560" s="194"/>
      <c r="M560" s="195"/>
      <c r="N560" s="196"/>
      <c r="O560" s="196"/>
      <c r="P560" s="196"/>
      <c r="Q560" s="196"/>
      <c r="R560" s="196"/>
      <c r="S560" s="196"/>
      <c r="T560" s="197"/>
      <c r="AT560" s="198" t="s">
        <v>151</v>
      </c>
      <c r="AU560" s="198" t="s">
        <v>83</v>
      </c>
      <c r="AV560" s="13" t="s">
        <v>83</v>
      </c>
      <c r="AW560" s="13" t="s">
        <v>34</v>
      </c>
      <c r="AX560" s="13" t="s">
        <v>8</v>
      </c>
      <c r="AY560" s="198" t="s">
        <v>134</v>
      </c>
    </row>
    <row r="561" spans="1:65" s="2" customFormat="1" ht="16.5" customHeight="1">
      <c r="A561" s="34"/>
      <c r="B561" s="35"/>
      <c r="C561" s="210" t="s">
        <v>938</v>
      </c>
      <c r="D561" s="210" t="s">
        <v>320</v>
      </c>
      <c r="E561" s="211" t="s">
        <v>939</v>
      </c>
      <c r="F561" s="212" t="s">
        <v>940</v>
      </c>
      <c r="G561" s="213" t="s">
        <v>666</v>
      </c>
      <c r="H561" s="214">
        <v>78.75</v>
      </c>
      <c r="I561" s="215"/>
      <c r="J561" s="214">
        <f>ROUND(I561*H561,0)</f>
        <v>0</v>
      </c>
      <c r="K561" s="212" t="s">
        <v>146</v>
      </c>
      <c r="L561" s="216"/>
      <c r="M561" s="217" t="s">
        <v>20</v>
      </c>
      <c r="N561" s="218" t="s">
        <v>45</v>
      </c>
      <c r="O561" s="64"/>
      <c r="P561" s="177">
        <f>O561*H561</f>
        <v>0</v>
      </c>
      <c r="Q561" s="177">
        <v>1E-3</v>
      </c>
      <c r="R561" s="177">
        <f>Q561*H561</f>
        <v>7.8750000000000001E-2</v>
      </c>
      <c r="S561" s="177">
        <v>0</v>
      </c>
      <c r="T561" s="178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79" t="s">
        <v>357</v>
      </c>
      <c r="AT561" s="179" t="s">
        <v>320</v>
      </c>
      <c r="AU561" s="179" t="s">
        <v>83</v>
      </c>
      <c r="AY561" s="17" t="s">
        <v>134</v>
      </c>
      <c r="BE561" s="180">
        <f>IF(N561="základní",J561,0)</f>
        <v>0</v>
      </c>
      <c r="BF561" s="180">
        <f>IF(N561="snížená",J561,0)</f>
        <v>0</v>
      </c>
      <c r="BG561" s="180">
        <f>IF(N561="zákl. přenesená",J561,0)</f>
        <v>0</v>
      </c>
      <c r="BH561" s="180">
        <f>IF(N561="sníž. přenesená",J561,0)</f>
        <v>0</v>
      </c>
      <c r="BI561" s="180">
        <f>IF(N561="nulová",J561,0)</f>
        <v>0</v>
      </c>
      <c r="BJ561" s="17" t="s">
        <v>8</v>
      </c>
      <c r="BK561" s="180">
        <f>ROUND(I561*H561,0)</f>
        <v>0</v>
      </c>
      <c r="BL561" s="17" t="s">
        <v>250</v>
      </c>
      <c r="BM561" s="179" t="s">
        <v>941</v>
      </c>
    </row>
    <row r="562" spans="1:65" s="2" customFormat="1" ht="10">
      <c r="A562" s="34"/>
      <c r="B562" s="35"/>
      <c r="C562" s="36"/>
      <c r="D562" s="181" t="s">
        <v>141</v>
      </c>
      <c r="E562" s="36"/>
      <c r="F562" s="182" t="s">
        <v>940</v>
      </c>
      <c r="G562" s="36"/>
      <c r="H562" s="36"/>
      <c r="I562" s="183"/>
      <c r="J562" s="36"/>
      <c r="K562" s="36"/>
      <c r="L562" s="39"/>
      <c r="M562" s="184"/>
      <c r="N562" s="185"/>
      <c r="O562" s="64"/>
      <c r="P562" s="64"/>
      <c r="Q562" s="64"/>
      <c r="R562" s="64"/>
      <c r="S562" s="64"/>
      <c r="T562" s="65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T562" s="17" t="s">
        <v>141</v>
      </c>
      <c r="AU562" s="17" t="s">
        <v>83</v>
      </c>
    </row>
    <row r="563" spans="1:65" s="13" customFormat="1" ht="10">
      <c r="B563" s="188"/>
      <c r="C563" s="189"/>
      <c r="D563" s="181" t="s">
        <v>151</v>
      </c>
      <c r="E563" s="190" t="s">
        <v>20</v>
      </c>
      <c r="F563" s="191" t="s">
        <v>942</v>
      </c>
      <c r="G563" s="189"/>
      <c r="H563" s="192">
        <v>71.59</v>
      </c>
      <c r="I563" s="193"/>
      <c r="J563" s="189"/>
      <c r="K563" s="189"/>
      <c r="L563" s="194"/>
      <c r="M563" s="195"/>
      <c r="N563" s="196"/>
      <c r="O563" s="196"/>
      <c r="P563" s="196"/>
      <c r="Q563" s="196"/>
      <c r="R563" s="196"/>
      <c r="S563" s="196"/>
      <c r="T563" s="197"/>
      <c r="AT563" s="198" t="s">
        <v>151</v>
      </c>
      <c r="AU563" s="198" t="s">
        <v>83</v>
      </c>
      <c r="AV563" s="13" t="s">
        <v>83</v>
      </c>
      <c r="AW563" s="13" t="s">
        <v>34</v>
      </c>
      <c r="AX563" s="13" t="s">
        <v>8</v>
      </c>
      <c r="AY563" s="198" t="s">
        <v>134</v>
      </c>
    </row>
    <row r="564" spans="1:65" s="13" customFormat="1" ht="10">
      <c r="B564" s="188"/>
      <c r="C564" s="189"/>
      <c r="D564" s="181" t="s">
        <v>151</v>
      </c>
      <c r="E564" s="189"/>
      <c r="F564" s="191" t="s">
        <v>943</v>
      </c>
      <c r="G564" s="189"/>
      <c r="H564" s="192">
        <v>78.75</v>
      </c>
      <c r="I564" s="193"/>
      <c r="J564" s="189"/>
      <c r="K564" s="189"/>
      <c r="L564" s="194"/>
      <c r="M564" s="195"/>
      <c r="N564" s="196"/>
      <c r="O564" s="196"/>
      <c r="P564" s="196"/>
      <c r="Q564" s="196"/>
      <c r="R564" s="196"/>
      <c r="S564" s="196"/>
      <c r="T564" s="197"/>
      <c r="AT564" s="198" t="s">
        <v>151</v>
      </c>
      <c r="AU564" s="198" t="s">
        <v>83</v>
      </c>
      <c r="AV564" s="13" t="s">
        <v>83</v>
      </c>
      <c r="AW564" s="13" t="s">
        <v>4</v>
      </c>
      <c r="AX564" s="13" t="s">
        <v>8</v>
      </c>
      <c r="AY564" s="198" t="s">
        <v>134</v>
      </c>
    </row>
    <row r="565" spans="1:65" s="2" customFormat="1" ht="16.5" customHeight="1">
      <c r="A565" s="34"/>
      <c r="B565" s="35"/>
      <c r="C565" s="169" t="s">
        <v>944</v>
      </c>
      <c r="D565" s="169" t="s">
        <v>136</v>
      </c>
      <c r="E565" s="170" t="s">
        <v>945</v>
      </c>
      <c r="F565" s="171" t="s">
        <v>946</v>
      </c>
      <c r="G565" s="172" t="s">
        <v>282</v>
      </c>
      <c r="H565" s="173">
        <v>24</v>
      </c>
      <c r="I565" s="174"/>
      <c r="J565" s="173">
        <f>ROUND(I565*H565,0)</f>
        <v>0</v>
      </c>
      <c r="K565" s="171" t="s">
        <v>146</v>
      </c>
      <c r="L565" s="39"/>
      <c r="M565" s="175" t="s">
        <v>20</v>
      </c>
      <c r="N565" s="176" t="s">
        <v>45</v>
      </c>
      <c r="O565" s="64"/>
      <c r="P565" s="177">
        <f>O565*H565</f>
        <v>0</v>
      </c>
      <c r="Q565" s="177">
        <v>0</v>
      </c>
      <c r="R565" s="177">
        <f>Q565*H565</f>
        <v>0</v>
      </c>
      <c r="S565" s="177">
        <v>0</v>
      </c>
      <c r="T565" s="178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79" t="s">
        <v>250</v>
      </c>
      <c r="AT565" s="179" t="s">
        <v>136</v>
      </c>
      <c r="AU565" s="179" t="s">
        <v>83</v>
      </c>
      <c r="AY565" s="17" t="s">
        <v>134</v>
      </c>
      <c r="BE565" s="180">
        <f>IF(N565="základní",J565,0)</f>
        <v>0</v>
      </c>
      <c r="BF565" s="180">
        <f>IF(N565="snížená",J565,0)</f>
        <v>0</v>
      </c>
      <c r="BG565" s="180">
        <f>IF(N565="zákl. přenesená",J565,0)</f>
        <v>0</v>
      </c>
      <c r="BH565" s="180">
        <f>IF(N565="sníž. přenesená",J565,0)</f>
        <v>0</v>
      </c>
      <c r="BI565" s="180">
        <f>IF(N565="nulová",J565,0)</f>
        <v>0</v>
      </c>
      <c r="BJ565" s="17" t="s">
        <v>8</v>
      </c>
      <c r="BK565" s="180">
        <f>ROUND(I565*H565,0)</f>
        <v>0</v>
      </c>
      <c r="BL565" s="17" t="s">
        <v>250</v>
      </c>
      <c r="BM565" s="179" t="s">
        <v>947</v>
      </c>
    </row>
    <row r="566" spans="1:65" s="2" customFormat="1" ht="10">
      <c r="A566" s="34"/>
      <c r="B566" s="35"/>
      <c r="C566" s="36"/>
      <c r="D566" s="181" t="s">
        <v>141</v>
      </c>
      <c r="E566" s="36"/>
      <c r="F566" s="182" t="s">
        <v>948</v>
      </c>
      <c r="G566" s="36"/>
      <c r="H566" s="36"/>
      <c r="I566" s="183"/>
      <c r="J566" s="36"/>
      <c r="K566" s="36"/>
      <c r="L566" s="39"/>
      <c r="M566" s="184"/>
      <c r="N566" s="185"/>
      <c r="O566" s="64"/>
      <c r="P566" s="64"/>
      <c r="Q566" s="64"/>
      <c r="R566" s="64"/>
      <c r="S566" s="64"/>
      <c r="T566" s="65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141</v>
      </c>
      <c r="AU566" s="17" t="s">
        <v>83</v>
      </c>
    </row>
    <row r="567" spans="1:65" s="2" customFormat="1" ht="10">
      <c r="A567" s="34"/>
      <c r="B567" s="35"/>
      <c r="C567" s="36"/>
      <c r="D567" s="186" t="s">
        <v>149</v>
      </c>
      <c r="E567" s="36"/>
      <c r="F567" s="187" t="s">
        <v>949</v>
      </c>
      <c r="G567" s="36"/>
      <c r="H567" s="36"/>
      <c r="I567" s="183"/>
      <c r="J567" s="36"/>
      <c r="K567" s="36"/>
      <c r="L567" s="39"/>
      <c r="M567" s="184"/>
      <c r="N567" s="185"/>
      <c r="O567" s="64"/>
      <c r="P567" s="64"/>
      <c r="Q567" s="64"/>
      <c r="R567" s="64"/>
      <c r="S567" s="64"/>
      <c r="T567" s="65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7" t="s">
        <v>149</v>
      </c>
      <c r="AU567" s="17" t="s">
        <v>83</v>
      </c>
    </row>
    <row r="568" spans="1:65" s="13" customFormat="1" ht="10">
      <c r="B568" s="188"/>
      <c r="C568" s="189"/>
      <c r="D568" s="181" t="s">
        <v>151</v>
      </c>
      <c r="E568" s="190" t="s">
        <v>20</v>
      </c>
      <c r="F568" s="191" t="s">
        <v>950</v>
      </c>
      <c r="G568" s="189"/>
      <c r="H568" s="192">
        <v>24</v>
      </c>
      <c r="I568" s="193"/>
      <c r="J568" s="189"/>
      <c r="K568" s="189"/>
      <c r="L568" s="194"/>
      <c r="M568" s="195"/>
      <c r="N568" s="196"/>
      <c r="O568" s="196"/>
      <c r="P568" s="196"/>
      <c r="Q568" s="196"/>
      <c r="R568" s="196"/>
      <c r="S568" s="196"/>
      <c r="T568" s="197"/>
      <c r="AT568" s="198" t="s">
        <v>151</v>
      </c>
      <c r="AU568" s="198" t="s">
        <v>83</v>
      </c>
      <c r="AV568" s="13" t="s">
        <v>83</v>
      </c>
      <c r="AW568" s="13" t="s">
        <v>34</v>
      </c>
      <c r="AX568" s="13" t="s">
        <v>8</v>
      </c>
      <c r="AY568" s="198" t="s">
        <v>134</v>
      </c>
    </row>
    <row r="569" spans="1:65" s="2" customFormat="1" ht="16.5" customHeight="1">
      <c r="A569" s="34"/>
      <c r="B569" s="35"/>
      <c r="C569" s="210" t="s">
        <v>951</v>
      </c>
      <c r="D569" s="210" t="s">
        <v>320</v>
      </c>
      <c r="E569" s="211" t="s">
        <v>952</v>
      </c>
      <c r="F569" s="212" t="s">
        <v>953</v>
      </c>
      <c r="G569" s="213" t="s">
        <v>282</v>
      </c>
      <c r="H569" s="214">
        <v>24</v>
      </c>
      <c r="I569" s="215"/>
      <c r="J569" s="214">
        <f>ROUND(I569*H569,0)</f>
        <v>0</v>
      </c>
      <c r="K569" s="212" t="s">
        <v>146</v>
      </c>
      <c r="L569" s="216"/>
      <c r="M569" s="217" t="s">
        <v>20</v>
      </c>
      <c r="N569" s="218" t="s">
        <v>45</v>
      </c>
      <c r="O569" s="64"/>
      <c r="P569" s="177">
        <f>O569*H569</f>
        <v>0</v>
      </c>
      <c r="Q569" s="177">
        <v>2.3000000000000001E-4</v>
      </c>
      <c r="R569" s="177">
        <f>Q569*H569</f>
        <v>5.5200000000000006E-3</v>
      </c>
      <c r="S569" s="177">
        <v>0</v>
      </c>
      <c r="T569" s="178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79" t="s">
        <v>357</v>
      </c>
      <c r="AT569" s="179" t="s">
        <v>320</v>
      </c>
      <c r="AU569" s="179" t="s">
        <v>83</v>
      </c>
      <c r="AY569" s="17" t="s">
        <v>134</v>
      </c>
      <c r="BE569" s="180">
        <f>IF(N569="základní",J569,0)</f>
        <v>0</v>
      </c>
      <c r="BF569" s="180">
        <f>IF(N569="snížená",J569,0)</f>
        <v>0</v>
      </c>
      <c r="BG569" s="180">
        <f>IF(N569="zákl. přenesená",J569,0)</f>
        <v>0</v>
      </c>
      <c r="BH569" s="180">
        <f>IF(N569="sníž. přenesená",J569,0)</f>
        <v>0</v>
      </c>
      <c r="BI569" s="180">
        <f>IF(N569="nulová",J569,0)</f>
        <v>0</v>
      </c>
      <c r="BJ569" s="17" t="s">
        <v>8</v>
      </c>
      <c r="BK569" s="180">
        <f>ROUND(I569*H569,0)</f>
        <v>0</v>
      </c>
      <c r="BL569" s="17" t="s">
        <v>250</v>
      </c>
      <c r="BM569" s="179" t="s">
        <v>954</v>
      </c>
    </row>
    <row r="570" spans="1:65" s="2" customFormat="1" ht="10">
      <c r="A570" s="34"/>
      <c r="B570" s="35"/>
      <c r="C570" s="36"/>
      <c r="D570" s="181" t="s">
        <v>141</v>
      </c>
      <c r="E570" s="36"/>
      <c r="F570" s="182" t="s">
        <v>953</v>
      </c>
      <c r="G570" s="36"/>
      <c r="H570" s="36"/>
      <c r="I570" s="183"/>
      <c r="J570" s="36"/>
      <c r="K570" s="36"/>
      <c r="L570" s="39"/>
      <c r="M570" s="184"/>
      <c r="N570" s="185"/>
      <c r="O570" s="64"/>
      <c r="P570" s="64"/>
      <c r="Q570" s="64"/>
      <c r="R570" s="64"/>
      <c r="S570" s="64"/>
      <c r="T570" s="65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T570" s="17" t="s">
        <v>141</v>
      </c>
      <c r="AU570" s="17" t="s">
        <v>83</v>
      </c>
    </row>
    <row r="571" spans="1:65" s="2" customFormat="1" ht="16.5" customHeight="1">
      <c r="A571" s="34"/>
      <c r="B571" s="35"/>
      <c r="C571" s="169" t="s">
        <v>955</v>
      </c>
      <c r="D571" s="169" t="s">
        <v>136</v>
      </c>
      <c r="E571" s="170" t="s">
        <v>956</v>
      </c>
      <c r="F571" s="171" t="s">
        <v>957</v>
      </c>
      <c r="G571" s="172" t="s">
        <v>282</v>
      </c>
      <c r="H571" s="173">
        <v>6</v>
      </c>
      <c r="I571" s="174"/>
      <c r="J571" s="173">
        <f>ROUND(I571*H571,0)</f>
        <v>0</v>
      </c>
      <c r="K571" s="171" t="s">
        <v>146</v>
      </c>
      <c r="L571" s="39"/>
      <c r="M571" s="175" t="s">
        <v>20</v>
      </c>
      <c r="N571" s="176" t="s">
        <v>45</v>
      </c>
      <c r="O571" s="64"/>
      <c r="P571" s="177">
        <f>O571*H571</f>
        <v>0</v>
      </c>
      <c r="Q571" s="177">
        <v>0</v>
      </c>
      <c r="R571" s="177">
        <f>Q571*H571</f>
        <v>0</v>
      </c>
      <c r="S571" s="177">
        <v>0</v>
      </c>
      <c r="T571" s="178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79" t="s">
        <v>250</v>
      </c>
      <c r="AT571" s="179" t="s">
        <v>136</v>
      </c>
      <c r="AU571" s="179" t="s">
        <v>83</v>
      </c>
      <c r="AY571" s="17" t="s">
        <v>134</v>
      </c>
      <c r="BE571" s="180">
        <f>IF(N571="základní",J571,0)</f>
        <v>0</v>
      </c>
      <c r="BF571" s="180">
        <f>IF(N571="snížená",J571,0)</f>
        <v>0</v>
      </c>
      <c r="BG571" s="180">
        <f>IF(N571="zákl. přenesená",J571,0)</f>
        <v>0</v>
      </c>
      <c r="BH571" s="180">
        <f>IF(N571="sníž. přenesená",J571,0)</f>
        <v>0</v>
      </c>
      <c r="BI571" s="180">
        <f>IF(N571="nulová",J571,0)</f>
        <v>0</v>
      </c>
      <c r="BJ571" s="17" t="s">
        <v>8</v>
      </c>
      <c r="BK571" s="180">
        <f>ROUND(I571*H571,0)</f>
        <v>0</v>
      </c>
      <c r="BL571" s="17" t="s">
        <v>250</v>
      </c>
      <c r="BM571" s="179" t="s">
        <v>958</v>
      </c>
    </row>
    <row r="572" spans="1:65" s="2" customFormat="1" ht="10">
      <c r="A572" s="34"/>
      <c r="B572" s="35"/>
      <c r="C572" s="36"/>
      <c r="D572" s="181" t="s">
        <v>141</v>
      </c>
      <c r="E572" s="36"/>
      <c r="F572" s="182" t="s">
        <v>959</v>
      </c>
      <c r="G572" s="36"/>
      <c r="H572" s="36"/>
      <c r="I572" s="183"/>
      <c r="J572" s="36"/>
      <c r="K572" s="36"/>
      <c r="L572" s="39"/>
      <c r="M572" s="184"/>
      <c r="N572" s="185"/>
      <c r="O572" s="64"/>
      <c r="P572" s="64"/>
      <c r="Q572" s="64"/>
      <c r="R572" s="64"/>
      <c r="S572" s="64"/>
      <c r="T572" s="65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141</v>
      </c>
      <c r="AU572" s="17" t="s">
        <v>83</v>
      </c>
    </row>
    <row r="573" spans="1:65" s="2" customFormat="1" ht="10">
      <c r="A573" s="34"/>
      <c r="B573" s="35"/>
      <c r="C573" s="36"/>
      <c r="D573" s="186" t="s">
        <v>149</v>
      </c>
      <c r="E573" s="36"/>
      <c r="F573" s="187" t="s">
        <v>960</v>
      </c>
      <c r="G573" s="36"/>
      <c r="H573" s="36"/>
      <c r="I573" s="183"/>
      <c r="J573" s="36"/>
      <c r="K573" s="36"/>
      <c r="L573" s="39"/>
      <c r="M573" s="184"/>
      <c r="N573" s="185"/>
      <c r="O573" s="64"/>
      <c r="P573" s="64"/>
      <c r="Q573" s="64"/>
      <c r="R573" s="64"/>
      <c r="S573" s="64"/>
      <c r="T573" s="65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7" t="s">
        <v>149</v>
      </c>
      <c r="AU573" s="17" t="s">
        <v>83</v>
      </c>
    </row>
    <row r="574" spans="1:65" s="2" customFormat="1" ht="16.5" customHeight="1">
      <c r="A574" s="34"/>
      <c r="B574" s="35"/>
      <c r="C574" s="210" t="s">
        <v>961</v>
      </c>
      <c r="D574" s="210" t="s">
        <v>320</v>
      </c>
      <c r="E574" s="211" t="s">
        <v>962</v>
      </c>
      <c r="F574" s="212" t="s">
        <v>963</v>
      </c>
      <c r="G574" s="213" t="s">
        <v>282</v>
      </c>
      <c r="H574" s="214">
        <v>6</v>
      </c>
      <c r="I574" s="215"/>
      <c r="J574" s="214">
        <f>ROUND(I574*H574,0)</f>
        <v>0</v>
      </c>
      <c r="K574" s="212" t="s">
        <v>146</v>
      </c>
      <c r="L574" s="216"/>
      <c r="M574" s="217" t="s">
        <v>20</v>
      </c>
      <c r="N574" s="218" t="s">
        <v>45</v>
      </c>
      <c r="O574" s="64"/>
      <c r="P574" s="177">
        <f>O574*H574</f>
        <v>0</v>
      </c>
      <c r="Q574" s="177">
        <v>0</v>
      </c>
      <c r="R574" s="177">
        <f>Q574*H574</f>
        <v>0</v>
      </c>
      <c r="S574" s="177">
        <v>0</v>
      </c>
      <c r="T574" s="178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79" t="s">
        <v>357</v>
      </c>
      <c r="AT574" s="179" t="s">
        <v>320</v>
      </c>
      <c r="AU574" s="179" t="s">
        <v>83</v>
      </c>
      <c r="AY574" s="17" t="s">
        <v>134</v>
      </c>
      <c r="BE574" s="180">
        <f>IF(N574="základní",J574,0)</f>
        <v>0</v>
      </c>
      <c r="BF574" s="180">
        <f>IF(N574="snížená",J574,0)</f>
        <v>0</v>
      </c>
      <c r="BG574" s="180">
        <f>IF(N574="zákl. přenesená",J574,0)</f>
        <v>0</v>
      </c>
      <c r="BH574" s="180">
        <f>IF(N574="sníž. přenesená",J574,0)</f>
        <v>0</v>
      </c>
      <c r="BI574" s="180">
        <f>IF(N574="nulová",J574,0)</f>
        <v>0</v>
      </c>
      <c r="BJ574" s="17" t="s">
        <v>8</v>
      </c>
      <c r="BK574" s="180">
        <f>ROUND(I574*H574,0)</f>
        <v>0</v>
      </c>
      <c r="BL574" s="17" t="s">
        <v>250</v>
      </c>
      <c r="BM574" s="179" t="s">
        <v>964</v>
      </c>
    </row>
    <row r="575" spans="1:65" s="2" customFormat="1" ht="10">
      <c r="A575" s="34"/>
      <c r="B575" s="35"/>
      <c r="C575" s="36"/>
      <c r="D575" s="181" t="s">
        <v>141</v>
      </c>
      <c r="E575" s="36"/>
      <c r="F575" s="182" t="s">
        <v>963</v>
      </c>
      <c r="G575" s="36"/>
      <c r="H575" s="36"/>
      <c r="I575" s="183"/>
      <c r="J575" s="36"/>
      <c r="K575" s="36"/>
      <c r="L575" s="39"/>
      <c r="M575" s="184"/>
      <c r="N575" s="185"/>
      <c r="O575" s="64"/>
      <c r="P575" s="64"/>
      <c r="Q575" s="64"/>
      <c r="R575" s="64"/>
      <c r="S575" s="64"/>
      <c r="T575" s="65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T575" s="17" t="s">
        <v>141</v>
      </c>
      <c r="AU575" s="17" t="s">
        <v>83</v>
      </c>
    </row>
    <row r="576" spans="1:65" s="2" customFormat="1" ht="16.5" customHeight="1">
      <c r="A576" s="34"/>
      <c r="B576" s="35"/>
      <c r="C576" s="169" t="s">
        <v>965</v>
      </c>
      <c r="D576" s="169" t="s">
        <v>136</v>
      </c>
      <c r="E576" s="170" t="s">
        <v>966</v>
      </c>
      <c r="F576" s="171" t="s">
        <v>967</v>
      </c>
      <c r="G576" s="172" t="s">
        <v>282</v>
      </c>
      <c r="H576" s="173">
        <v>6</v>
      </c>
      <c r="I576" s="174"/>
      <c r="J576" s="173">
        <f>ROUND(I576*H576,0)</f>
        <v>0</v>
      </c>
      <c r="K576" s="171" t="s">
        <v>146</v>
      </c>
      <c r="L576" s="39"/>
      <c r="M576" s="175" t="s">
        <v>20</v>
      </c>
      <c r="N576" s="176" t="s">
        <v>45</v>
      </c>
      <c r="O576" s="64"/>
      <c r="P576" s="177">
        <f>O576*H576</f>
        <v>0</v>
      </c>
      <c r="Q576" s="177">
        <v>0</v>
      </c>
      <c r="R576" s="177">
        <f>Q576*H576</f>
        <v>0</v>
      </c>
      <c r="S576" s="177">
        <v>0</v>
      </c>
      <c r="T576" s="178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79" t="s">
        <v>250</v>
      </c>
      <c r="AT576" s="179" t="s">
        <v>136</v>
      </c>
      <c r="AU576" s="179" t="s">
        <v>83</v>
      </c>
      <c r="AY576" s="17" t="s">
        <v>134</v>
      </c>
      <c r="BE576" s="180">
        <f>IF(N576="základní",J576,0)</f>
        <v>0</v>
      </c>
      <c r="BF576" s="180">
        <f>IF(N576="snížená",J576,0)</f>
        <v>0</v>
      </c>
      <c r="BG576" s="180">
        <f>IF(N576="zákl. přenesená",J576,0)</f>
        <v>0</v>
      </c>
      <c r="BH576" s="180">
        <f>IF(N576="sníž. přenesená",J576,0)</f>
        <v>0</v>
      </c>
      <c r="BI576" s="180">
        <f>IF(N576="nulová",J576,0)</f>
        <v>0</v>
      </c>
      <c r="BJ576" s="17" t="s">
        <v>8</v>
      </c>
      <c r="BK576" s="180">
        <f>ROUND(I576*H576,0)</f>
        <v>0</v>
      </c>
      <c r="BL576" s="17" t="s">
        <v>250</v>
      </c>
      <c r="BM576" s="179" t="s">
        <v>968</v>
      </c>
    </row>
    <row r="577" spans="1:65" s="2" customFormat="1" ht="10">
      <c r="A577" s="34"/>
      <c r="B577" s="35"/>
      <c r="C577" s="36"/>
      <c r="D577" s="181" t="s">
        <v>141</v>
      </c>
      <c r="E577" s="36"/>
      <c r="F577" s="182" t="s">
        <v>969</v>
      </c>
      <c r="G577" s="36"/>
      <c r="H577" s="36"/>
      <c r="I577" s="183"/>
      <c r="J577" s="36"/>
      <c r="K577" s="36"/>
      <c r="L577" s="39"/>
      <c r="M577" s="184"/>
      <c r="N577" s="185"/>
      <c r="O577" s="64"/>
      <c r="P577" s="64"/>
      <c r="Q577" s="64"/>
      <c r="R577" s="64"/>
      <c r="S577" s="64"/>
      <c r="T577" s="65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T577" s="17" t="s">
        <v>141</v>
      </c>
      <c r="AU577" s="17" t="s">
        <v>83</v>
      </c>
    </row>
    <row r="578" spans="1:65" s="2" customFormat="1" ht="10">
      <c r="A578" s="34"/>
      <c r="B578" s="35"/>
      <c r="C578" s="36"/>
      <c r="D578" s="186" t="s">
        <v>149</v>
      </c>
      <c r="E578" s="36"/>
      <c r="F578" s="187" t="s">
        <v>970</v>
      </c>
      <c r="G578" s="36"/>
      <c r="H578" s="36"/>
      <c r="I578" s="183"/>
      <c r="J578" s="36"/>
      <c r="K578" s="36"/>
      <c r="L578" s="39"/>
      <c r="M578" s="184"/>
      <c r="N578" s="185"/>
      <c r="O578" s="64"/>
      <c r="P578" s="64"/>
      <c r="Q578" s="64"/>
      <c r="R578" s="64"/>
      <c r="S578" s="64"/>
      <c r="T578" s="65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149</v>
      </c>
      <c r="AU578" s="17" t="s">
        <v>83</v>
      </c>
    </row>
    <row r="579" spans="1:65" s="12" customFormat="1" ht="22.75" customHeight="1">
      <c r="B579" s="153"/>
      <c r="C579" s="154"/>
      <c r="D579" s="155" t="s">
        <v>73</v>
      </c>
      <c r="E579" s="167" t="s">
        <v>971</v>
      </c>
      <c r="F579" s="167" t="s">
        <v>972</v>
      </c>
      <c r="G579" s="154"/>
      <c r="H579" s="154"/>
      <c r="I579" s="157"/>
      <c r="J579" s="168">
        <f>BK579</f>
        <v>0</v>
      </c>
      <c r="K579" s="154"/>
      <c r="L579" s="159"/>
      <c r="M579" s="160"/>
      <c r="N579" s="161"/>
      <c r="O579" s="161"/>
      <c r="P579" s="162">
        <f>SUM(P580:P590)</f>
        <v>0</v>
      </c>
      <c r="Q579" s="161"/>
      <c r="R579" s="162">
        <f>SUM(R580:R590)</f>
        <v>3.1320000000000002E-3</v>
      </c>
      <c r="S579" s="161"/>
      <c r="T579" s="163">
        <f>SUM(T580:T590)</f>
        <v>4.0080000000000003E-3</v>
      </c>
      <c r="AR579" s="164" t="s">
        <v>83</v>
      </c>
      <c r="AT579" s="165" t="s">
        <v>73</v>
      </c>
      <c r="AU579" s="165" t="s">
        <v>8</v>
      </c>
      <c r="AY579" s="164" t="s">
        <v>134</v>
      </c>
      <c r="BK579" s="166">
        <f>SUM(BK580:BK590)</f>
        <v>0</v>
      </c>
    </row>
    <row r="580" spans="1:65" s="2" customFormat="1" ht="16.5" customHeight="1">
      <c r="A580" s="34"/>
      <c r="B580" s="35"/>
      <c r="C580" s="169" t="s">
        <v>973</v>
      </c>
      <c r="D580" s="169" t="s">
        <v>136</v>
      </c>
      <c r="E580" s="170" t="s">
        <v>974</v>
      </c>
      <c r="F580" s="171" t="s">
        <v>975</v>
      </c>
      <c r="G580" s="172" t="s">
        <v>338</v>
      </c>
      <c r="H580" s="173">
        <v>2.4</v>
      </c>
      <c r="I580" s="174"/>
      <c r="J580" s="173">
        <f>ROUND(I580*H580,0)</f>
        <v>0</v>
      </c>
      <c r="K580" s="171" t="s">
        <v>146</v>
      </c>
      <c r="L580" s="39"/>
      <c r="M580" s="175" t="s">
        <v>20</v>
      </c>
      <c r="N580" s="176" t="s">
        <v>45</v>
      </c>
      <c r="O580" s="64"/>
      <c r="P580" s="177">
        <f>O580*H580</f>
        <v>0</v>
      </c>
      <c r="Q580" s="177">
        <v>0</v>
      </c>
      <c r="R580" s="177">
        <f>Q580*H580</f>
        <v>0</v>
      </c>
      <c r="S580" s="177">
        <v>1.67E-3</v>
      </c>
      <c r="T580" s="178">
        <f>S580*H580</f>
        <v>4.0080000000000003E-3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79" t="s">
        <v>250</v>
      </c>
      <c r="AT580" s="179" t="s">
        <v>136</v>
      </c>
      <c r="AU580" s="179" t="s">
        <v>83</v>
      </c>
      <c r="AY580" s="17" t="s">
        <v>134</v>
      </c>
      <c r="BE580" s="180">
        <f>IF(N580="základní",J580,0)</f>
        <v>0</v>
      </c>
      <c r="BF580" s="180">
        <f>IF(N580="snížená",J580,0)</f>
        <v>0</v>
      </c>
      <c r="BG580" s="180">
        <f>IF(N580="zákl. přenesená",J580,0)</f>
        <v>0</v>
      </c>
      <c r="BH580" s="180">
        <f>IF(N580="sníž. přenesená",J580,0)</f>
        <v>0</v>
      </c>
      <c r="BI580" s="180">
        <f>IF(N580="nulová",J580,0)</f>
        <v>0</v>
      </c>
      <c r="BJ580" s="17" t="s">
        <v>8</v>
      </c>
      <c r="BK580" s="180">
        <f>ROUND(I580*H580,0)</f>
        <v>0</v>
      </c>
      <c r="BL580" s="17" t="s">
        <v>250</v>
      </c>
      <c r="BM580" s="179" t="s">
        <v>976</v>
      </c>
    </row>
    <row r="581" spans="1:65" s="2" customFormat="1" ht="10">
      <c r="A581" s="34"/>
      <c r="B581" s="35"/>
      <c r="C581" s="36"/>
      <c r="D581" s="181" t="s">
        <v>141</v>
      </c>
      <c r="E581" s="36"/>
      <c r="F581" s="182" t="s">
        <v>977</v>
      </c>
      <c r="G581" s="36"/>
      <c r="H581" s="36"/>
      <c r="I581" s="183"/>
      <c r="J581" s="36"/>
      <c r="K581" s="36"/>
      <c r="L581" s="39"/>
      <c r="M581" s="184"/>
      <c r="N581" s="185"/>
      <c r="O581" s="64"/>
      <c r="P581" s="64"/>
      <c r="Q581" s="64"/>
      <c r="R581" s="64"/>
      <c r="S581" s="64"/>
      <c r="T581" s="65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7" t="s">
        <v>141</v>
      </c>
      <c r="AU581" s="17" t="s">
        <v>83</v>
      </c>
    </row>
    <row r="582" spans="1:65" s="2" customFormat="1" ht="10">
      <c r="A582" s="34"/>
      <c r="B582" s="35"/>
      <c r="C582" s="36"/>
      <c r="D582" s="186" t="s">
        <v>149</v>
      </c>
      <c r="E582" s="36"/>
      <c r="F582" s="187" t="s">
        <v>978</v>
      </c>
      <c r="G582" s="36"/>
      <c r="H582" s="36"/>
      <c r="I582" s="183"/>
      <c r="J582" s="36"/>
      <c r="K582" s="36"/>
      <c r="L582" s="39"/>
      <c r="M582" s="184"/>
      <c r="N582" s="185"/>
      <c r="O582" s="64"/>
      <c r="P582" s="64"/>
      <c r="Q582" s="64"/>
      <c r="R582" s="64"/>
      <c r="S582" s="64"/>
      <c r="T582" s="65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7" t="s">
        <v>149</v>
      </c>
      <c r="AU582" s="17" t="s">
        <v>83</v>
      </c>
    </row>
    <row r="583" spans="1:65" s="13" customFormat="1" ht="10">
      <c r="B583" s="188"/>
      <c r="C583" s="189"/>
      <c r="D583" s="181" t="s">
        <v>151</v>
      </c>
      <c r="E583" s="190" t="s">
        <v>20</v>
      </c>
      <c r="F583" s="191" t="s">
        <v>979</v>
      </c>
      <c r="G583" s="189"/>
      <c r="H583" s="192">
        <v>2.4</v>
      </c>
      <c r="I583" s="193"/>
      <c r="J583" s="189"/>
      <c r="K583" s="189"/>
      <c r="L583" s="194"/>
      <c r="M583" s="195"/>
      <c r="N583" s="196"/>
      <c r="O583" s="196"/>
      <c r="P583" s="196"/>
      <c r="Q583" s="196"/>
      <c r="R583" s="196"/>
      <c r="S583" s="196"/>
      <c r="T583" s="197"/>
      <c r="AT583" s="198" t="s">
        <v>151</v>
      </c>
      <c r="AU583" s="198" t="s">
        <v>83</v>
      </c>
      <c r="AV583" s="13" t="s">
        <v>83</v>
      </c>
      <c r="AW583" s="13" t="s">
        <v>34</v>
      </c>
      <c r="AX583" s="13" t="s">
        <v>8</v>
      </c>
      <c r="AY583" s="198" t="s">
        <v>134</v>
      </c>
    </row>
    <row r="584" spans="1:65" s="2" customFormat="1" ht="16.5" customHeight="1">
      <c r="A584" s="34"/>
      <c r="B584" s="35"/>
      <c r="C584" s="169" t="s">
        <v>980</v>
      </c>
      <c r="D584" s="169" t="s">
        <v>136</v>
      </c>
      <c r="E584" s="170" t="s">
        <v>981</v>
      </c>
      <c r="F584" s="171" t="s">
        <v>982</v>
      </c>
      <c r="G584" s="172" t="s">
        <v>338</v>
      </c>
      <c r="H584" s="173">
        <v>2.7</v>
      </c>
      <c r="I584" s="174"/>
      <c r="J584" s="173">
        <f>ROUND(I584*H584,0)</f>
        <v>0</v>
      </c>
      <c r="K584" s="171" t="s">
        <v>146</v>
      </c>
      <c r="L584" s="39"/>
      <c r="M584" s="175" t="s">
        <v>20</v>
      </c>
      <c r="N584" s="176" t="s">
        <v>45</v>
      </c>
      <c r="O584" s="64"/>
      <c r="P584" s="177">
        <f>O584*H584</f>
        <v>0</v>
      </c>
      <c r="Q584" s="177">
        <v>1.16E-3</v>
      </c>
      <c r="R584" s="177">
        <f>Q584*H584</f>
        <v>3.1320000000000002E-3</v>
      </c>
      <c r="S584" s="177">
        <v>0</v>
      </c>
      <c r="T584" s="178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79" t="s">
        <v>250</v>
      </c>
      <c r="AT584" s="179" t="s">
        <v>136</v>
      </c>
      <c r="AU584" s="179" t="s">
        <v>83</v>
      </c>
      <c r="AY584" s="17" t="s">
        <v>134</v>
      </c>
      <c r="BE584" s="180">
        <f>IF(N584="základní",J584,0)</f>
        <v>0</v>
      </c>
      <c r="BF584" s="180">
        <f>IF(N584="snížená",J584,0)</f>
        <v>0</v>
      </c>
      <c r="BG584" s="180">
        <f>IF(N584="zákl. přenesená",J584,0)</f>
        <v>0</v>
      </c>
      <c r="BH584" s="180">
        <f>IF(N584="sníž. přenesená",J584,0)</f>
        <v>0</v>
      </c>
      <c r="BI584" s="180">
        <f>IF(N584="nulová",J584,0)</f>
        <v>0</v>
      </c>
      <c r="BJ584" s="17" t="s">
        <v>8</v>
      </c>
      <c r="BK584" s="180">
        <f>ROUND(I584*H584,0)</f>
        <v>0</v>
      </c>
      <c r="BL584" s="17" t="s">
        <v>250</v>
      </c>
      <c r="BM584" s="179" t="s">
        <v>983</v>
      </c>
    </row>
    <row r="585" spans="1:65" s="2" customFormat="1" ht="10">
      <c r="A585" s="34"/>
      <c r="B585" s="35"/>
      <c r="C585" s="36"/>
      <c r="D585" s="181" t="s">
        <v>141</v>
      </c>
      <c r="E585" s="36"/>
      <c r="F585" s="182" t="s">
        <v>984</v>
      </c>
      <c r="G585" s="36"/>
      <c r="H585" s="36"/>
      <c r="I585" s="183"/>
      <c r="J585" s="36"/>
      <c r="K585" s="36"/>
      <c r="L585" s="39"/>
      <c r="M585" s="184"/>
      <c r="N585" s="185"/>
      <c r="O585" s="64"/>
      <c r="P585" s="64"/>
      <c r="Q585" s="64"/>
      <c r="R585" s="64"/>
      <c r="S585" s="64"/>
      <c r="T585" s="65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7" t="s">
        <v>141</v>
      </c>
      <c r="AU585" s="17" t="s">
        <v>83</v>
      </c>
    </row>
    <row r="586" spans="1:65" s="2" customFormat="1" ht="10">
      <c r="A586" s="34"/>
      <c r="B586" s="35"/>
      <c r="C586" s="36"/>
      <c r="D586" s="186" t="s">
        <v>149</v>
      </c>
      <c r="E586" s="36"/>
      <c r="F586" s="187" t="s">
        <v>985</v>
      </c>
      <c r="G586" s="36"/>
      <c r="H586" s="36"/>
      <c r="I586" s="183"/>
      <c r="J586" s="36"/>
      <c r="K586" s="36"/>
      <c r="L586" s="39"/>
      <c r="M586" s="184"/>
      <c r="N586" s="185"/>
      <c r="O586" s="64"/>
      <c r="P586" s="64"/>
      <c r="Q586" s="64"/>
      <c r="R586" s="64"/>
      <c r="S586" s="64"/>
      <c r="T586" s="65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T586" s="17" t="s">
        <v>149</v>
      </c>
      <c r="AU586" s="17" t="s">
        <v>83</v>
      </c>
    </row>
    <row r="587" spans="1:65" s="13" customFormat="1" ht="10">
      <c r="B587" s="188"/>
      <c r="C587" s="189"/>
      <c r="D587" s="181" t="s">
        <v>151</v>
      </c>
      <c r="E587" s="190" t="s">
        <v>20</v>
      </c>
      <c r="F587" s="191" t="s">
        <v>986</v>
      </c>
      <c r="G587" s="189"/>
      <c r="H587" s="192">
        <v>2.7</v>
      </c>
      <c r="I587" s="193"/>
      <c r="J587" s="189"/>
      <c r="K587" s="189"/>
      <c r="L587" s="194"/>
      <c r="M587" s="195"/>
      <c r="N587" s="196"/>
      <c r="O587" s="196"/>
      <c r="P587" s="196"/>
      <c r="Q587" s="196"/>
      <c r="R587" s="196"/>
      <c r="S587" s="196"/>
      <c r="T587" s="197"/>
      <c r="AT587" s="198" t="s">
        <v>151</v>
      </c>
      <c r="AU587" s="198" t="s">
        <v>83</v>
      </c>
      <c r="AV587" s="13" t="s">
        <v>83</v>
      </c>
      <c r="AW587" s="13" t="s">
        <v>34</v>
      </c>
      <c r="AX587" s="13" t="s">
        <v>8</v>
      </c>
      <c r="AY587" s="198" t="s">
        <v>134</v>
      </c>
    </row>
    <row r="588" spans="1:65" s="2" customFormat="1" ht="16.5" customHeight="1">
      <c r="A588" s="34"/>
      <c r="B588" s="35"/>
      <c r="C588" s="169" t="s">
        <v>987</v>
      </c>
      <c r="D588" s="169" t="s">
        <v>136</v>
      </c>
      <c r="E588" s="170" t="s">
        <v>988</v>
      </c>
      <c r="F588" s="171" t="s">
        <v>989</v>
      </c>
      <c r="G588" s="172" t="s">
        <v>847</v>
      </c>
      <c r="H588" s="174"/>
      <c r="I588" s="174"/>
      <c r="J588" s="173">
        <f>ROUND(I588*H588,0)</f>
        <v>0</v>
      </c>
      <c r="K588" s="171" t="s">
        <v>146</v>
      </c>
      <c r="L588" s="39"/>
      <c r="M588" s="175" t="s">
        <v>20</v>
      </c>
      <c r="N588" s="176" t="s">
        <v>45</v>
      </c>
      <c r="O588" s="64"/>
      <c r="P588" s="177">
        <f>O588*H588</f>
        <v>0</v>
      </c>
      <c r="Q588" s="177">
        <v>0</v>
      </c>
      <c r="R588" s="177">
        <f>Q588*H588</f>
        <v>0</v>
      </c>
      <c r="S588" s="177">
        <v>0</v>
      </c>
      <c r="T588" s="178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79" t="s">
        <v>250</v>
      </c>
      <c r="AT588" s="179" t="s">
        <v>136</v>
      </c>
      <c r="AU588" s="179" t="s">
        <v>83</v>
      </c>
      <c r="AY588" s="17" t="s">
        <v>134</v>
      </c>
      <c r="BE588" s="180">
        <f>IF(N588="základní",J588,0)</f>
        <v>0</v>
      </c>
      <c r="BF588" s="180">
        <f>IF(N588="snížená",J588,0)</f>
        <v>0</v>
      </c>
      <c r="BG588" s="180">
        <f>IF(N588="zákl. přenesená",J588,0)</f>
        <v>0</v>
      </c>
      <c r="BH588" s="180">
        <f>IF(N588="sníž. přenesená",J588,0)</f>
        <v>0</v>
      </c>
      <c r="BI588" s="180">
        <f>IF(N588="nulová",J588,0)</f>
        <v>0</v>
      </c>
      <c r="BJ588" s="17" t="s">
        <v>8</v>
      </c>
      <c r="BK588" s="180">
        <f>ROUND(I588*H588,0)</f>
        <v>0</v>
      </c>
      <c r="BL588" s="17" t="s">
        <v>250</v>
      </c>
      <c r="BM588" s="179" t="s">
        <v>990</v>
      </c>
    </row>
    <row r="589" spans="1:65" s="2" customFormat="1" ht="18">
      <c r="A589" s="34"/>
      <c r="B589" s="35"/>
      <c r="C589" s="36"/>
      <c r="D589" s="181" t="s">
        <v>141</v>
      </c>
      <c r="E589" s="36"/>
      <c r="F589" s="182" t="s">
        <v>991</v>
      </c>
      <c r="G589" s="36"/>
      <c r="H589" s="36"/>
      <c r="I589" s="183"/>
      <c r="J589" s="36"/>
      <c r="K589" s="36"/>
      <c r="L589" s="39"/>
      <c r="M589" s="184"/>
      <c r="N589" s="185"/>
      <c r="O589" s="64"/>
      <c r="P589" s="64"/>
      <c r="Q589" s="64"/>
      <c r="R589" s="64"/>
      <c r="S589" s="64"/>
      <c r="T589" s="65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7" t="s">
        <v>141</v>
      </c>
      <c r="AU589" s="17" t="s">
        <v>83</v>
      </c>
    </row>
    <row r="590" spans="1:65" s="2" customFormat="1" ht="10">
      <c r="A590" s="34"/>
      <c r="B590" s="35"/>
      <c r="C590" s="36"/>
      <c r="D590" s="186" t="s">
        <v>149</v>
      </c>
      <c r="E590" s="36"/>
      <c r="F590" s="187" t="s">
        <v>992</v>
      </c>
      <c r="G590" s="36"/>
      <c r="H590" s="36"/>
      <c r="I590" s="183"/>
      <c r="J590" s="36"/>
      <c r="K590" s="36"/>
      <c r="L590" s="39"/>
      <c r="M590" s="184"/>
      <c r="N590" s="185"/>
      <c r="O590" s="64"/>
      <c r="P590" s="64"/>
      <c r="Q590" s="64"/>
      <c r="R590" s="64"/>
      <c r="S590" s="64"/>
      <c r="T590" s="65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7" t="s">
        <v>149</v>
      </c>
      <c r="AU590" s="17" t="s">
        <v>83</v>
      </c>
    </row>
    <row r="591" spans="1:65" s="12" customFormat="1" ht="22.75" customHeight="1">
      <c r="B591" s="153"/>
      <c r="C591" s="154"/>
      <c r="D591" s="155" t="s">
        <v>73</v>
      </c>
      <c r="E591" s="167" t="s">
        <v>993</v>
      </c>
      <c r="F591" s="167" t="s">
        <v>994</v>
      </c>
      <c r="G591" s="154"/>
      <c r="H591" s="154"/>
      <c r="I591" s="157"/>
      <c r="J591" s="168">
        <f>BK591</f>
        <v>0</v>
      </c>
      <c r="K591" s="154"/>
      <c r="L591" s="159"/>
      <c r="M591" s="160"/>
      <c r="N591" s="161"/>
      <c r="O591" s="161"/>
      <c r="P591" s="162">
        <f>SUM(P592:P600)</f>
        <v>0</v>
      </c>
      <c r="Q591" s="161"/>
      <c r="R591" s="162">
        <f>SUM(R592:R600)</f>
        <v>0</v>
      </c>
      <c r="S591" s="161"/>
      <c r="T591" s="163">
        <f>SUM(T592:T600)</f>
        <v>0</v>
      </c>
      <c r="AR591" s="164" t="s">
        <v>83</v>
      </c>
      <c r="AT591" s="165" t="s">
        <v>73</v>
      </c>
      <c r="AU591" s="165" t="s">
        <v>8</v>
      </c>
      <c r="AY591" s="164" t="s">
        <v>134</v>
      </c>
      <c r="BK591" s="166">
        <f>SUM(BK592:BK600)</f>
        <v>0</v>
      </c>
    </row>
    <row r="592" spans="1:65" s="2" customFormat="1" ht="24.15" customHeight="1">
      <c r="A592" s="34"/>
      <c r="B592" s="35"/>
      <c r="C592" s="169" t="s">
        <v>995</v>
      </c>
      <c r="D592" s="169" t="s">
        <v>136</v>
      </c>
      <c r="E592" s="170" t="s">
        <v>996</v>
      </c>
      <c r="F592" s="171" t="s">
        <v>997</v>
      </c>
      <c r="G592" s="172" t="s">
        <v>447</v>
      </c>
      <c r="H592" s="173">
        <v>2</v>
      </c>
      <c r="I592" s="174"/>
      <c r="J592" s="173">
        <f>ROUND(I592*H592,0)</f>
        <v>0</v>
      </c>
      <c r="K592" s="171" t="s">
        <v>20</v>
      </c>
      <c r="L592" s="39"/>
      <c r="M592" s="175" t="s">
        <v>20</v>
      </c>
      <c r="N592" s="176" t="s">
        <v>45</v>
      </c>
      <c r="O592" s="64"/>
      <c r="P592" s="177">
        <f>O592*H592</f>
        <v>0</v>
      </c>
      <c r="Q592" s="177">
        <v>0</v>
      </c>
      <c r="R592" s="177">
        <f>Q592*H592</f>
        <v>0</v>
      </c>
      <c r="S592" s="177">
        <v>0</v>
      </c>
      <c r="T592" s="178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79" t="s">
        <v>250</v>
      </c>
      <c r="AT592" s="179" t="s">
        <v>136</v>
      </c>
      <c r="AU592" s="179" t="s">
        <v>83</v>
      </c>
      <c r="AY592" s="17" t="s">
        <v>134</v>
      </c>
      <c r="BE592" s="180">
        <f>IF(N592="základní",J592,0)</f>
        <v>0</v>
      </c>
      <c r="BF592" s="180">
        <f>IF(N592="snížená",J592,0)</f>
        <v>0</v>
      </c>
      <c r="BG592" s="180">
        <f>IF(N592="zákl. přenesená",J592,0)</f>
        <v>0</v>
      </c>
      <c r="BH592" s="180">
        <f>IF(N592="sníž. přenesená",J592,0)</f>
        <v>0</v>
      </c>
      <c r="BI592" s="180">
        <f>IF(N592="nulová",J592,0)</f>
        <v>0</v>
      </c>
      <c r="BJ592" s="17" t="s">
        <v>8</v>
      </c>
      <c r="BK592" s="180">
        <f>ROUND(I592*H592,0)</f>
        <v>0</v>
      </c>
      <c r="BL592" s="17" t="s">
        <v>250</v>
      </c>
      <c r="BM592" s="179" t="s">
        <v>998</v>
      </c>
    </row>
    <row r="593" spans="1:65" s="2" customFormat="1" ht="18">
      <c r="A593" s="34"/>
      <c r="B593" s="35"/>
      <c r="C593" s="36"/>
      <c r="D593" s="181" t="s">
        <v>141</v>
      </c>
      <c r="E593" s="36"/>
      <c r="F593" s="182" t="s">
        <v>997</v>
      </c>
      <c r="G593" s="36"/>
      <c r="H593" s="36"/>
      <c r="I593" s="183"/>
      <c r="J593" s="36"/>
      <c r="K593" s="36"/>
      <c r="L593" s="39"/>
      <c r="M593" s="184"/>
      <c r="N593" s="185"/>
      <c r="O593" s="64"/>
      <c r="P593" s="64"/>
      <c r="Q593" s="64"/>
      <c r="R593" s="64"/>
      <c r="S593" s="64"/>
      <c r="T593" s="65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T593" s="17" t="s">
        <v>141</v>
      </c>
      <c r="AU593" s="17" t="s">
        <v>83</v>
      </c>
    </row>
    <row r="594" spans="1:65" s="2" customFormat="1" ht="16.5" customHeight="1">
      <c r="A594" s="34"/>
      <c r="B594" s="35"/>
      <c r="C594" s="169" t="s">
        <v>999</v>
      </c>
      <c r="D594" s="169" t="s">
        <v>136</v>
      </c>
      <c r="E594" s="170" t="s">
        <v>1000</v>
      </c>
      <c r="F594" s="171" t="s">
        <v>1001</v>
      </c>
      <c r="G594" s="172" t="s">
        <v>282</v>
      </c>
      <c r="H594" s="173">
        <v>2</v>
      </c>
      <c r="I594" s="174"/>
      <c r="J594" s="173">
        <f>ROUND(I594*H594,0)</f>
        <v>0</v>
      </c>
      <c r="K594" s="171" t="s">
        <v>146</v>
      </c>
      <c r="L594" s="39"/>
      <c r="M594" s="175" t="s">
        <v>20</v>
      </c>
      <c r="N594" s="176" t="s">
        <v>45</v>
      </c>
      <c r="O594" s="64"/>
      <c r="P594" s="177">
        <f>O594*H594</f>
        <v>0</v>
      </c>
      <c r="Q594" s="177">
        <v>0</v>
      </c>
      <c r="R594" s="177">
        <f>Q594*H594</f>
        <v>0</v>
      </c>
      <c r="S594" s="177">
        <v>0</v>
      </c>
      <c r="T594" s="178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79" t="s">
        <v>250</v>
      </c>
      <c r="AT594" s="179" t="s">
        <v>136</v>
      </c>
      <c r="AU594" s="179" t="s">
        <v>83</v>
      </c>
      <c r="AY594" s="17" t="s">
        <v>134</v>
      </c>
      <c r="BE594" s="180">
        <f>IF(N594="základní",J594,0)</f>
        <v>0</v>
      </c>
      <c r="BF594" s="180">
        <f>IF(N594="snížená",J594,0)</f>
        <v>0</v>
      </c>
      <c r="BG594" s="180">
        <f>IF(N594="zákl. přenesená",J594,0)</f>
        <v>0</v>
      </c>
      <c r="BH594" s="180">
        <f>IF(N594="sníž. přenesená",J594,0)</f>
        <v>0</v>
      </c>
      <c r="BI594" s="180">
        <f>IF(N594="nulová",J594,0)</f>
        <v>0</v>
      </c>
      <c r="BJ594" s="17" t="s">
        <v>8</v>
      </c>
      <c r="BK594" s="180">
        <f>ROUND(I594*H594,0)</f>
        <v>0</v>
      </c>
      <c r="BL594" s="17" t="s">
        <v>250</v>
      </c>
      <c r="BM594" s="179" t="s">
        <v>1002</v>
      </c>
    </row>
    <row r="595" spans="1:65" s="2" customFormat="1" ht="10">
      <c r="A595" s="34"/>
      <c r="B595" s="35"/>
      <c r="C595" s="36"/>
      <c r="D595" s="181" t="s">
        <v>141</v>
      </c>
      <c r="E595" s="36"/>
      <c r="F595" s="182" t="s">
        <v>1003</v>
      </c>
      <c r="G595" s="36"/>
      <c r="H595" s="36"/>
      <c r="I595" s="183"/>
      <c r="J595" s="36"/>
      <c r="K595" s="36"/>
      <c r="L595" s="39"/>
      <c r="M595" s="184"/>
      <c r="N595" s="185"/>
      <c r="O595" s="64"/>
      <c r="P595" s="64"/>
      <c r="Q595" s="64"/>
      <c r="R595" s="64"/>
      <c r="S595" s="64"/>
      <c r="T595" s="65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7" t="s">
        <v>141</v>
      </c>
      <c r="AU595" s="17" t="s">
        <v>83</v>
      </c>
    </row>
    <row r="596" spans="1:65" s="2" customFormat="1" ht="10">
      <c r="A596" s="34"/>
      <c r="B596" s="35"/>
      <c r="C596" s="36"/>
      <c r="D596" s="186" t="s">
        <v>149</v>
      </c>
      <c r="E596" s="36"/>
      <c r="F596" s="187" t="s">
        <v>1004</v>
      </c>
      <c r="G596" s="36"/>
      <c r="H596" s="36"/>
      <c r="I596" s="183"/>
      <c r="J596" s="36"/>
      <c r="K596" s="36"/>
      <c r="L596" s="39"/>
      <c r="M596" s="184"/>
      <c r="N596" s="185"/>
      <c r="O596" s="64"/>
      <c r="P596" s="64"/>
      <c r="Q596" s="64"/>
      <c r="R596" s="64"/>
      <c r="S596" s="64"/>
      <c r="T596" s="65"/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T596" s="17" t="s">
        <v>149</v>
      </c>
      <c r="AU596" s="17" t="s">
        <v>83</v>
      </c>
    </row>
    <row r="597" spans="1:65" s="13" customFormat="1" ht="10">
      <c r="B597" s="188"/>
      <c r="C597" s="189"/>
      <c r="D597" s="181" t="s">
        <v>151</v>
      </c>
      <c r="E597" s="190" t="s">
        <v>20</v>
      </c>
      <c r="F597" s="191" t="s">
        <v>1005</v>
      </c>
      <c r="G597" s="189"/>
      <c r="H597" s="192">
        <v>2</v>
      </c>
      <c r="I597" s="193"/>
      <c r="J597" s="189"/>
      <c r="K597" s="189"/>
      <c r="L597" s="194"/>
      <c r="M597" s="195"/>
      <c r="N597" s="196"/>
      <c r="O597" s="196"/>
      <c r="P597" s="196"/>
      <c r="Q597" s="196"/>
      <c r="R597" s="196"/>
      <c r="S597" s="196"/>
      <c r="T597" s="197"/>
      <c r="AT597" s="198" t="s">
        <v>151</v>
      </c>
      <c r="AU597" s="198" t="s">
        <v>83</v>
      </c>
      <c r="AV597" s="13" t="s">
        <v>83</v>
      </c>
      <c r="AW597" s="13" t="s">
        <v>34</v>
      </c>
      <c r="AX597" s="13" t="s">
        <v>8</v>
      </c>
      <c r="AY597" s="198" t="s">
        <v>134</v>
      </c>
    </row>
    <row r="598" spans="1:65" s="2" customFormat="1" ht="16.5" customHeight="1">
      <c r="A598" s="34"/>
      <c r="B598" s="35"/>
      <c r="C598" s="169" t="s">
        <v>1006</v>
      </c>
      <c r="D598" s="169" t="s">
        <v>136</v>
      </c>
      <c r="E598" s="170" t="s">
        <v>1007</v>
      </c>
      <c r="F598" s="171" t="s">
        <v>1008</v>
      </c>
      <c r="G598" s="172" t="s">
        <v>847</v>
      </c>
      <c r="H598" s="174"/>
      <c r="I598" s="174"/>
      <c r="J598" s="173">
        <f>ROUND(I598*H598,0)</f>
        <v>0</v>
      </c>
      <c r="K598" s="171" t="s">
        <v>146</v>
      </c>
      <c r="L598" s="39"/>
      <c r="M598" s="175" t="s">
        <v>20</v>
      </c>
      <c r="N598" s="176" t="s">
        <v>45</v>
      </c>
      <c r="O598" s="64"/>
      <c r="P598" s="177">
        <f>O598*H598</f>
        <v>0</v>
      </c>
      <c r="Q598" s="177">
        <v>0</v>
      </c>
      <c r="R598" s="177">
        <f>Q598*H598</f>
        <v>0</v>
      </c>
      <c r="S598" s="177">
        <v>0</v>
      </c>
      <c r="T598" s="178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79" t="s">
        <v>250</v>
      </c>
      <c r="AT598" s="179" t="s">
        <v>136</v>
      </c>
      <c r="AU598" s="179" t="s">
        <v>83</v>
      </c>
      <c r="AY598" s="17" t="s">
        <v>134</v>
      </c>
      <c r="BE598" s="180">
        <f>IF(N598="základní",J598,0)</f>
        <v>0</v>
      </c>
      <c r="BF598" s="180">
        <f>IF(N598="snížená",J598,0)</f>
        <v>0</v>
      </c>
      <c r="BG598" s="180">
        <f>IF(N598="zákl. přenesená",J598,0)</f>
        <v>0</v>
      </c>
      <c r="BH598" s="180">
        <f>IF(N598="sníž. přenesená",J598,0)</f>
        <v>0</v>
      </c>
      <c r="BI598" s="180">
        <f>IF(N598="nulová",J598,0)</f>
        <v>0</v>
      </c>
      <c r="BJ598" s="17" t="s">
        <v>8</v>
      </c>
      <c r="BK598" s="180">
        <f>ROUND(I598*H598,0)</f>
        <v>0</v>
      </c>
      <c r="BL598" s="17" t="s">
        <v>250</v>
      </c>
      <c r="BM598" s="179" t="s">
        <v>1009</v>
      </c>
    </row>
    <row r="599" spans="1:65" s="2" customFormat="1" ht="18">
      <c r="A599" s="34"/>
      <c r="B599" s="35"/>
      <c r="C599" s="36"/>
      <c r="D599" s="181" t="s">
        <v>141</v>
      </c>
      <c r="E599" s="36"/>
      <c r="F599" s="182" t="s">
        <v>1010</v>
      </c>
      <c r="G599" s="36"/>
      <c r="H599" s="36"/>
      <c r="I599" s="183"/>
      <c r="J599" s="36"/>
      <c r="K599" s="36"/>
      <c r="L599" s="39"/>
      <c r="M599" s="184"/>
      <c r="N599" s="185"/>
      <c r="O599" s="64"/>
      <c r="P599" s="64"/>
      <c r="Q599" s="64"/>
      <c r="R599" s="64"/>
      <c r="S599" s="64"/>
      <c r="T599" s="65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T599" s="17" t="s">
        <v>141</v>
      </c>
      <c r="AU599" s="17" t="s">
        <v>83</v>
      </c>
    </row>
    <row r="600" spans="1:65" s="2" customFormat="1" ht="10">
      <c r="A600" s="34"/>
      <c r="B600" s="35"/>
      <c r="C600" s="36"/>
      <c r="D600" s="186" t="s">
        <v>149</v>
      </c>
      <c r="E600" s="36"/>
      <c r="F600" s="187" t="s">
        <v>1011</v>
      </c>
      <c r="G600" s="36"/>
      <c r="H600" s="36"/>
      <c r="I600" s="183"/>
      <c r="J600" s="36"/>
      <c r="K600" s="36"/>
      <c r="L600" s="39"/>
      <c r="M600" s="184"/>
      <c r="N600" s="185"/>
      <c r="O600" s="64"/>
      <c r="P600" s="64"/>
      <c r="Q600" s="64"/>
      <c r="R600" s="64"/>
      <c r="S600" s="64"/>
      <c r="T600" s="65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T600" s="17" t="s">
        <v>149</v>
      </c>
      <c r="AU600" s="17" t="s">
        <v>83</v>
      </c>
    </row>
    <row r="601" spans="1:65" s="12" customFormat="1" ht="22.75" customHeight="1">
      <c r="B601" s="153"/>
      <c r="C601" s="154"/>
      <c r="D601" s="155" t="s">
        <v>73</v>
      </c>
      <c r="E601" s="167" t="s">
        <v>1012</v>
      </c>
      <c r="F601" s="167" t="s">
        <v>1013</v>
      </c>
      <c r="G601" s="154"/>
      <c r="H601" s="154"/>
      <c r="I601" s="157"/>
      <c r="J601" s="168">
        <f>BK601</f>
        <v>0</v>
      </c>
      <c r="K601" s="154"/>
      <c r="L601" s="159"/>
      <c r="M601" s="160"/>
      <c r="N601" s="161"/>
      <c r="O601" s="161"/>
      <c r="P601" s="162">
        <f>SUM(P602:P626)</f>
        <v>0</v>
      </c>
      <c r="Q601" s="161"/>
      <c r="R601" s="162">
        <f>SUM(R602:R626)</f>
        <v>0</v>
      </c>
      <c r="S601" s="161"/>
      <c r="T601" s="163">
        <f>SUM(T602:T626)</f>
        <v>0</v>
      </c>
      <c r="AR601" s="164" t="s">
        <v>83</v>
      </c>
      <c r="AT601" s="165" t="s">
        <v>73</v>
      </c>
      <c r="AU601" s="165" t="s">
        <v>8</v>
      </c>
      <c r="AY601" s="164" t="s">
        <v>134</v>
      </c>
      <c r="BK601" s="166">
        <f>SUM(BK602:BK626)</f>
        <v>0</v>
      </c>
    </row>
    <row r="602" spans="1:65" s="2" customFormat="1" ht="16.5" customHeight="1">
      <c r="A602" s="34"/>
      <c r="B602" s="35"/>
      <c r="C602" s="169" t="s">
        <v>1014</v>
      </c>
      <c r="D602" s="169" t="s">
        <v>136</v>
      </c>
      <c r="E602" s="170" t="s">
        <v>1015</v>
      </c>
      <c r="F602" s="171" t="s">
        <v>1016</v>
      </c>
      <c r="G602" s="172" t="s">
        <v>138</v>
      </c>
      <c r="H602" s="173">
        <v>1</v>
      </c>
      <c r="I602" s="174"/>
      <c r="J602" s="173">
        <f>ROUND(I602*H602,0)</f>
        <v>0</v>
      </c>
      <c r="K602" s="171" t="s">
        <v>20</v>
      </c>
      <c r="L602" s="39"/>
      <c r="M602" s="175" t="s">
        <v>20</v>
      </c>
      <c r="N602" s="176" t="s">
        <v>45</v>
      </c>
      <c r="O602" s="64"/>
      <c r="P602" s="177">
        <f>O602*H602</f>
        <v>0</v>
      </c>
      <c r="Q602" s="177">
        <v>0</v>
      </c>
      <c r="R602" s="177">
        <f>Q602*H602</f>
        <v>0</v>
      </c>
      <c r="S602" s="177">
        <v>0</v>
      </c>
      <c r="T602" s="178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79" t="s">
        <v>250</v>
      </c>
      <c r="AT602" s="179" t="s">
        <v>136</v>
      </c>
      <c r="AU602" s="179" t="s">
        <v>83</v>
      </c>
      <c r="AY602" s="17" t="s">
        <v>134</v>
      </c>
      <c r="BE602" s="180">
        <f>IF(N602="základní",J602,0)</f>
        <v>0</v>
      </c>
      <c r="BF602" s="180">
        <f>IF(N602="snížená",J602,0)</f>
        <v>0</v>
      </c>
      <c r="BG602" s="180">
        <f>IF(N602="zákl. přenesená",J602,0)</f>
        <v>0</v>
      </c>
      <c r="BH602" s="180">
        <f>IF(N602="sníž. přenesená",J602,0)</f>
        <v>0</v>
      </c>
      <c r="BI602" s="180">
        <f>IF(N602="nulová",J602,0)</f>
        <v>0</v>
      </c>
      <c r="BJ602" s="17" t="s">
        <v>8</v>
      </c>
      <c r="BK602" s="180">
        <f>ROUND(I602*H602,0)</f>
        <v>0</v>
      </c>
      <c r="BL602" s="17" t="s">
        <v>250</v>
      </c>
      <c r="BM602" s="179" t="s">
        <v>1017</v>
      </c>
    </row>
    <row r="603" spans="1:65" s="2" customFormat="1" ht="10">
      <c r="A603" s="34"/>
      <c r="B603" s="35"/>
      <c r="C603" s="36"/>
      <c r="D603" s="181" t="s">
        <v>141</v>
      </c>
      <c r="E603" s="36"/>
      <c r="F603" s="182" t="s">
        <v>1016</v>
      </c>
      <c r="G603" s="36"/>
      <c r="H603" s="36"/>
      <c r="I603" s="183"/>
      <c r="J603" s="36"/>
      <c r="K603" s="36"/>
      <c r="L603" s="39"/>
      <c r="M603" s="184"/>
      <c r="N603" s="185"/>
      <c r="O603" s="64"/>
      <c r="P603" s="64"/>
      <c r="Q603" s="64"/>
      <c r="R603" s="64"/>
      <c r="S603" s="64"/>
      <c r="T603" s="65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7" t="s">
        <v>141</v>
      </c>
      <c r="AU603" s="17" t="s">
        <v>83</v>
      </c>
    </row>
    <row r="604" spans="1:65" s="2" customFormat="1" ht="16.5" customHeight="1">
      <c r="A604" s="34"/>
      <c r="B604" s="35"/>
      <c r="C604" s="169" t="s">
        <v>1018</v>
      </c>
      <c r="D604" s="169" t="s">
        <v>136</v>
      </c>
      <c r="E604" s="170" t="s">
        <v>1019</v>
      </c>
      <c r="F604" s="171" t="s">
        <v>1020</v>
      </c>
      <c r="G604" s="172" t="s">
        <v>138</v>
      </c>
      <c r="H604" s="173">
        <v>1</v>
      </c>
      <c r="I604" s="174"/>
      <c r="J604" s="173">
        <f>ROUND(I604*H604,0)</f>
        <v>0</v>
      </c>
      <c r="K604" s="171" t="s">
        <v>20</v>
      </c>
      <c r="L604" s="39"/>
      <c r="M604" s="175" t="s">
        <v>20</v>
      </c>
      <c r="N604" s="176" t="s">
        <v>45</v>
      </c>
      <c r="O604" s="64"/>
      <c r="P604" s="177">
        <f>O604*H604</f>
        <v>0</v>
      </c>
      <c r="Q604" s="177">
        <v>0</v>
      </c>
      <c r="R604" s="177">
        <f>Q604*H604</f>
        <v>0</v>
      </c>
      <c r="S604" s="177">
        <v>0</v>
      </c>
      <c r="T604" s="178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79" t="s">
        <v>250</v>
      </c>
      <c r="AT604" s="179" t="s">
        <v>136</v>
      </c>
      <c r="AU604" s="179" t="s">
        <v>83</v>
      </c>
      <c r="AY604" s="17" t="s">
        <v>134</v>
      </c>
      <c r="BE604" s="180">
        <f>IF(N604="základní",J604,0)</f>
        <v>0</v>
      </c>
      <c r="BF604" s="180">
        <f>IF(N604="snížená",J604,0)</f>
        <v>0</v>
      </c>
      <c r="BG604" s="180">
        <f>IF(N604="zákl. přenesená",J604,0)</f>
        <v>0</v>
      </c>
      <c r="BH604" s="180">
        <f>IF(N604="sníž. přenesená",J604,0)</f>
        <v>0</v>
      </c>
      <c r="BI604" s="180">
        <f>IF(N604="nulová",J604,0)</f>
        <v>0</v>
      </c>
      <c r="BJ604" s="17" t="s">
        <v>8</v>
      </c>
      <c r="BK604" s="180">
        <f>ROUND(I604*H604,0)</f>
        <v>0</v>
      </c>
      <c r="BL604" s="17" t="s">
        <v>250</v>
      </c>
      <c r="BM604" s="179" t="s">
        <v>1021</v>
      </c>
    </row>
    <row r="605" spans="1:65" s="2" customFormat="1" ht="10">
      <c r="A605" s="34"/>
      <c r="B605" s="35"/>
      <c r="C605" s="36"/>
      <c r="D605" s="181" t="s">
        <v>141</v>
      </c>
      <c r="E605" s="36"/>
      <c r="F605" s="182" t="s">
        <v>1022</v>
      </c>
      <c r="G605" s="36"/>
      <c r="H605" s="36"/>
      <c r="I605" s="183"/>
      <c r="J605" s="36"/>
      <c r="K605" s="36"/>
      <c r="L605" s="39"/>
      <c r="M605" s="184"/>
      <c r="N605" s="185"/>
      <c r="O605" s="64"/>
      <c r="P605" s="64"/>
      <c r="Q605" s="64"/>
      <c r="R605" s="64"/>
      <c r="S605" s="64"/>
      <c r="T605" s="65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7" t="s">
        <v>141</v>
      </c>
      <c r="AU605" s="17" t="s">
        <v>83</v>
      </c>
    </row>
    <row r="606" spans="1:65" s="2" customFormat="1" ht="16.5" customHeight="1">
      <c r="A606" s="34"/>
      <c r="B606" s="35"/>
      <c r="C606" s="169" t="s">
        <v>1023</v>
      </c>
      <c r="D606" s="169" t="s">
        <v>136</v>
      </c>
      <c r="E606" s="170" t="s">
        <v>1024</v>
      </c>
      <c r="F606" s="171" t="s">
        <v>1025</v>
      </c>
      <c r="G606" s="172" t="s">
        <v>138</v>
      </c>
      <c r="H606" s="173">
        <v>1</v>
      </c>
      <c r="I606" s="174"/>
      <c r="J606" s="173">
        <f>ROUND(I606*H606,0)</f>
        <v>0</v>
      </c>
      <c r="K606" s="171" t="s">
        <v>20</v>
      </c>
      <c r="L606" s="39"/>
      <c r="M606" s="175" t="s">
        <v>20</v>
      </c>
      <c r="N606" s="176" t="s">
        <v>45</v>
      </c>
      <c r="O606" s="64"/>
      <c r="P606" s="177">
        <f>O606*H606</f>
        <v>0</v>
      </c>
      <c r="Q606" s="177">
        <v>0</v>
      </c>
      <c r="R606" s="177">
        <f>Q606*H606</f>
        <v>0</v>
      </c>
      <c r="S606" s="177">
        <v>0</v>
      </c>
      <c r="T606" s="178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79" t="s">
        <v>250</v>
      </c>
      <c r="AT606" s="179" t="s">
        <v>136</v>
      </c>
      <c r="AU606" s="179" t="s">
        <v>83</v>
      </c>
      <c r="AY606" s="17" t="s">
        <v>134</v>
      </c>
      <c r="BE606" s="180">
        <f>IF(N606="základní",J606,0)</f>
        <v>0</v>
      </c>
      <c r="BF606" s="180">
        <f>IF(N606="snížená",J606,0)</f>
        <v>0</v>
      </c>
      <c r="BG606" s="180">
        <f>IF(N606="zákl. přenesená",J606,0)</f>
        <v>0</v>
      </c>
      <c r="BH606" s="180">
        <f>IF(N606="sníž. přenesená",J606,0)</f>
        <v>0</v>
      </c>
      <c r="BI606" s="180">
        <f>IF(N606="nulová",J606,0)</f>
        <v>0</v>
      </c>
      <c r="BJ606" s="17" t="s">
        <v>8</v>
      </c>
      <c r="BK606" s="180">
        <f>ROUND(I606*H606,0)</f>
        <v>0</v>
      </c>
      <c r="BL606" s="17" t="s">
        <v>250</v>
      </c>
      <c r="BM606" s="179" t="s">
        <v>1026</v>
      </c>
    </row>
    <row r="607" spans="1:65" s="2" customFormat="1" ht="10">
      <c r="A607" s="34"/>
      <c r="B607" s="35"/>
      <c r="C607" s="36"/>
      <c r="D607" s="181" t="s">
        <v>141</v>
      </c>
      <c r="E607" s="36"/>
      <c r="F607" s="182" t="s">
        <v>1027</v>
      </c>
      <c r="G607" s="36"/>
      <c r="H607" s="36"/>
      <c r="I607" s="183"/>
      <c r="J607" s="36"/>
      <c r="K607" s="36"/>
      <c r="L607" s="39"/>
      <c r="M607" s="184"/>
      <c r="N607" s="185"/>
      <c r="O607" s="64"/>
      <c r="P607" s="64"/>
      <c r="Q607" s="64"/>
      <c r="R607" s="64"/>
      <c r="S607" s="64"/>
      <c r="T607" s="65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7" t="s">
        <v>141</v>
      </c>
      <c r="AU607" s="17" t="s">
        <v>83</v>
      </c>
    </row>
    <row r="608" spans="1:65" s="2" customFormat="1" ht="16.5" customHeight="1">
      <c r="A608" s="34"/>
      <c r="B608" s="35"/>
      <c r="C608" s="169" t="s">
        <v>1028</v>
      </c>
      <c r="D608" s="169" t="s">
        <v>136</v>
      </c>
      <c r="E608" s="170" t="s">
        <v>1029</v>
      </c>
      <c r="F608" s="171" t="s">
        <v>1030</v>
      </c>
      <c r="G608" s="172" t="s">
        <v>138</v>
      </c>
      <c r="H608" s="173">
        <v>1</v>
      </c>
      <c r="I608" s="174"/>
      <c r="J608" s="173">
        <f>ROUND(I608*H608,0)</f>
        <v>0</v>
      </c>
      <c r="K608" s="171" t="s">
        <v>20</v>
      </c>
      <c r="L608" s="39"/>
      <c r="M608" s="175" t="s">
        <v>20</v>
      </c>
      <c r="N608" s="176" t="s">
        <v>45</v>
      </c>
      <c r="O608" s="64"/>
      <c r="P608" s="177">
        <f>O608*H608</f>
        <v>0</v>
      </c>
      <c r="Q608" s="177">
        <v>0</v>
      </c>
      <c r="R608" s="177">
        <f>Q608*H608</f>
        <v>0</v>
      </c>
      <c r="S608" s="177">
        <v>0</v>
      </c>
      <c r="T608" s="178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79" t="s">
        <v>250</v>
      </c>
      <c r="AT608" s="179" t="s">
        <v>136</v>
      </c>
      <c r="AU608" s="179" t="s">
        <v>83</v>
      </c>
      <c r="AY608" s="17" t="s">
        <v>134</v>
      </c>
      <c r="BE608" s="180">
        <f>IF(N608="základní",J608,0)</f>
        <v>0</v>
      </c>
      <c r="BF608" s="180">
        <f>IF(N608="snížená",J608,0)</f>
        <v>0</v>
      </c>
      <c r="BG608" s="180">
        <f>IF(N608="zákl. přenesená",J608,0)</f>
        <v>0</v>
      </c>
      <c r="BH608" s="180">
        <f>IF(N608="sníž. přenesená",J608,0)</f>
        <v>0</v>
      </c>
      <c r="BI608" s="180">
        <f>IF(N608="nulová",J608,0)</f>
        <v>0</v>
      </c>
      <c r="BJ608" s="17" t="s">
        <v>8</v>
      </c>
      <c r="BK608" s="180">
        <f>ROUND(I608*H608,0)</f>
        <v>0</v>
      </c>
      <c r="BL608" s="17" t="s">
        <v>250</v>
      </c>
      <c r="BM608" s="179" t="s">
        <v>1031</v>
      </c>
    </row>
    <row r="609" spans="1:65" s="2" customFormat="1" ht="10">
      <c r="A609" s="34"/>
      <c r="B609" s="35"/>
      <c r="C609" s="36"/>
      <c r="D609" s="181" t="s">
        <v>141</v>
      </c>
      <c r="E609" s="36"/>
      <c r="F609" s="182" t="s">
        <v>1030</v>
      </c>
      <c r="G609" s="36"/>
      <c r="H609" s="36"/>
      <c r="I609" s="183"/>
      <c r="J609" s="36"/>
      <c r="K609" s="36"/>
      <c r="L609" s="39"/>
      <c r="M609" s="184"/>
      <c r="N609" s="185"/>
      <c r="O609" s="64"/>
      <c r="P609" s="64"/>
      <c r="Q609" s="64"/>
      <c r="R609" s="64"/>
      <c r="S609" s="64"/>
      <c r="T609" s="65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7" t="s">
        <v>141</v>
      </c>
      <c r="AU609" s="17" t="s">
        <v>83</v>
      </c>
    </row>
    <row r="610" spans="1:65" s="2" customFormat="1" ht="16.5" customHeight="1">
      <c r="A610" s="34"/>
      <c r="B610" s="35"/>
      <c r="C610" s="169" t="s">
        <v>1032</v>
      </c>
      <c r="D610" s="169" t="s">
        <v>136</v>
      </c>
      <c r="E610" s="170" t="s">
        <v>1033</v>
      </c>
      <c r="F610" s="171" t="s">
        <v>1034</v>
      </c>
      <c r="G610" s="172" t="s">
        <v>138</v>
      </c>
      <c r="H610" s="173">
        <v>1</v>
      </c>
      <c r="I610" s="174"/>
      <c r="J610" s="173">
        <f>ROUND(I610*H610,0)</f>
        <v>0</v>
      </c>
      <c r="K610" s="171" t="s">
        <v>20</v>
      </c>
      <c r="L610" s="39"/>
      <c r="M610" s="175" t="s">
        <v>20</v>
      </c>
      <c r="N610" s="176" t="s">
        <v>45</v>
      </c>
      <c r="O610" s="64"/>
      <c r="P610" s="177">
        <f>O610*H610</f>
        <v>0</v>
      </c>
      <c r="Q610" s="177">
        <v>0</v>
      </c>
      <c r="R610" s="177">
        <f>Q610*H610</f>
        <v>0</v>
      </c>
      <c r="S610" s="177">
        <v>0</v>
      </c>
      <c r="T610" s="178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79" t="s">
        <v>250</v>
      </c>
      <c r="AT610" s="179" t="s">
        <v>136</v>
      </c>
      <c r="AU610" s="179" t="s">
        <v>83</v>
      </c>
      <c r="AY610" s="17" t="s">
        <v>134</v>
      </c>
      <c r="BE610" s="180">
        <f>IF(N610="základní",J610,0)</f>
        <v>0</v>
      </c>
      <c r="BF610" s="180">
        <f>IF(N610="snížená",J610,0)</f>
        <v>0</v>
      </c>
      <c r="BG610" s="180">
        <f>IF(N610="zákl. přenesená",J610,0)</f>
        <v>0</v>
      </c>
      <c r="BH610" s="180">
        <f>IF(N610="sníž. přenesená",J610,0)</f>
        <v>0</v>
      </c>
      <c r="BI610" s="180">
        <f>IF(N610="nulová",J610,0)</f>
        <v>0</v>
      </c>
      <c r="BJ610" s="17" t="s">
        <v>8</v>
      </c>
      <c r="BK610" s="180">
        <f>ROUND(I610*H610,0)</f>
        <v>0</v>
      </c>
      <c r="BL610" s="17" t="s">
        <v>250</v>
      </c>
      <c r="BM610" s="179" t="s">
        <v>1035</v>
      </c>
    </row>
    <row r="611" spans="1:65" s="2" customFormat="1" ht="10">
      <c r="A611" s="34"/>
      <c r="B611" s="35"/>
      <c r="C611" s="36"/>
      <c r="D611" s="181" t="s">
        <v>141</v>
      </c>
      <c r="E611" s="36"/>
      <c r="F611" s="182" t="s">
        <v>1034</v>
      </c>
      <c r="G611" s="36"/>
      <c r="H611" s="36"/>
      <c r="I611" s="183"/>
      <c r="J611" s="36"/>
      <c r="K611" s="36"/>
      <c r="L611" s="39"/>
      <c r="M611" s="184"/>
      <c r="N611" s="185"/>
      <c r="O611" s="64"/>
      <c r="P611" s="64"/>
      <c r="Q611" s="64"/>
      <c r="R611" s="64"/>
      <c r="S611" s="64"/>
      <c r="T611" s="65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T611" s="17" t="s">
        <v>141</v>
      </c>
      <c r="AU611" s="17" t="s">
        <v>83</v>
      </c>
    </row>
    <row r="612" spans="1:65" s="2" customFormat="1" ht="16.5" customHeight="1">
      <c r="A612" s="34"/>
      <c r="B612" s="35"/>
      <c r="C612" s="169" t="s">
        <v>1036</v>
      </c>
      <c r="D612" s="169" t="s">
        <v>136</v>
      </c>
      <c r="E612" s="170" t="s">
        <v>1037</v>
      </c>
      <c r="F612" s="171" t="s">
        <v>1038</v>
      </c>
      <c r="G612" s="172" t="s">
        <v>138</v>
      </c>
      <c r="H612" s="173">
        <v>1</v>
      </c>
      <c r="I612" s="174"/>
      <c r="J612" s="173">
        <f>ROUND(I612*H612,0)</f>
        <v>0</v>
      </c>
      <c r="K612" s="171" t="s">
        <v>20</v>
      </c>
      <c r="L612" s="39"/>
      <c r="M612" s="175" t="s">
        <v>20</v>
      </c>
      <c r="N612" s="176" t="s">
        <v>45</v>
      </c>
      <c r="O612" s="64"/>
      <c r="P612" s="177">
        <f>O612*H612</f>
        <v>0</v>
      </c>
      <c r="Q612" s="177">
        <v>0</v>
      </c>
      <c r="R612" s="177">
        <f>Q612*H612</f>
        <v>0</v>
      </c>
      <c r="S612" s="177">
        <v>0</v>
      </c>
      <c r="T612" s="178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79" t="s">
        <v>250</v>
      </c>
      <c r="AT612" s="179" t="s">
        <v>136</v>
      </c>
      <c r="AU612" s="179" t="s">
        <v>83</v>
      </c>
      <c r="AY612" s="17" t="s">
        <v>134</v>
      </c>
      <c r="BE612" s="180">
        <f>IF(N612="základní",J612,0)</f>
        <v>0</v>
      </c>
      <c r="BF612" s="180">
        <f>IF(N612="snížená",J612,0)</f>
        <v>0</v>
      </c>
      <c r="BG612" s="180">
        <f>IF(N612="zákl. přenesená",J612,0)</f>
        <v>0</v>
      </c>
      <c r="BH612" s="180">
        <f>IF(N612="sníž. přenesená",J612,0)</f>
        <v>0</v>
      </c>
      <c r="BI612" s="180">
        <f>IF(N612="nulová",J612,0)</f>
        <v>0</v>
      </c>
      <c r="BJ612" s="17" t="s">
        <v>8</v>
      </c>
      <c r="BK612" s="180">
        <f>ROUND(I612*H612,0)</f>
        <v>0</v>
      </c>
      <c r="BL612" s="17" t="s">
        <v>250</v>
      </c>
      <c r="BM612" s="179" t="s">
        <v>1039</v>
      </c>
    </row>
    <row r="613" spans="1:65" s="2" customFormat="1" ht="10">
      <c r="A613" s="34"/>
      <c r="B613" s="35"/>
      <c r="C613" s="36"/>
      <c r="D613" s="181" t="s">
        <v>141</v>
      </c>
      <c r="E613" s="36"/>
      <c r="F613" s="182" t="s">
        <v>1038</v>
      </c>
      <c r="G613" s="36"/>
      <c r="H613" s="36"/>
      <c r="I613" s="183"/>
      <c r="J613" s="36"/>
      <c r="K613" s="36"/>
      <c r="L613" s="39"/>
      <c r="M613" s="184"/>
      <c r="N613" s="185"/>
      <c r="O613" s="64"/>
      <c r="P613" s="64"/>
      <c r="Q613" s="64"/>
      <c r="R613" s="64"/>
      <c r="S613" s="64"/>
      <c r="T613" s="65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T613" s="17" t="s">
        <v>141</v>
      </c>
      <c r="AU613" s="17" t="s">
        <v>83</v>
      </c>
    </row>
    <row r="614" spans="1:65" s="2" customFormat="1" ht="16.5" customHeight="1">
      <c r="A614" s="34"/>
      <c r="B614" s="35"/>
      <c r="C614" s="169" t="s">
        <v>1040</v>
      </c>
      <c r="D614" s="169" t="s">
        <v>136</v>
      </c>
      <c r="E614" s="170" t="s">
        <v>1041</v>
      </c>
      <c r="F614" s="171" t="s">
        <v>1042</v>
      </c>
      <c r="G614" s="172" t="s">
        <v>138</v>
      </c>
      <c r="H614" s="173">
        <v>1</v>
      </c>
      <c r="I614" s="174"/>
      <c r="J614" s="173">
        <f>ROUND(I614*H614,0)</f>
        <v>0</v>
      </c>
      <c r="K614" s="171" t="s">
        <v>20</v>
      </c>
      <c r="L614" s="39"/>
      <c r="M614" s="175" t="s">
        <v>20</v>
      </c>
      <c r="N614" s="176" t="s">
        <v>45</v>
      </c>
      <c r="O614" s="64"/>
      <c r="P614" s="177">
        <f>O614*H614</f>
        <v>0</v>
      </c>
      <c r="Q614" s="177">
        <v>0</v>
      </c>
      <c r="R614" s="177">
        <f>Q614*H614</f>
        <v>0</v>
      </c>
      <c r="S614" s="177">
        <v>0</v>
      </c>
      <c r="T614" s="178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79" t="s">
        <v>250</v>
      </c>
      <c r="AT614" s="179" t="s">
        <v>136</v>
      </c>
      <c r="AU614" s="179" t="s">
        <v>83</v>
      </c>
      <c r="AY614" s="17" t="s">
        <v>134</v>
      </c>
      <c r="BE614" s="180">
        <f>IF(N614="základní",J614,0)</f>
        <v>0</v>
      </c>
      <c r="BF614" s="180">
        <f>IF(N614="snížená",J614,0)</f>
        <v>0</v>
      </c>
      <c r="BG614" s="180">
        <f>IF(N614="zákl. přenesená",J614,0)</f>
        <v>0</v>
      </c>
      <c r="BH614" s="180">
        <f>IF(N614="sníž. přenesená",J614,0)</f>
        <v>0</v>
      </c>
      <c r="BI614" s="180">
        <f>IF(N614="nulová",J614,0)</f>
        <v>0</v>
      </c>
      <c r="BJ614" s="17" t="s">
        <v>8</v>
      </c>
      <c r="BK614" s="180">
        <f>ROUND(I614*H614,0)</f>
        <v>0</v>
      </c>
      <c r="BL614" s="17" t="s">
        <v>250</v>
      </c>
      <c r="BM614" s="179" t="s">
        <v>1043</v>
      </c>
    </row>
    <row r="615" spans="1:65" s="2" customFormat="1" ht="10">
      <c r="A615" s="34"/>
      <c r="B615" s="35"/>
      <c r="C615" s="36"/>
      <c r="D615" s="181" t="s">
        <v>141</v>
      </c>
      <c r="E615" s="36"/>
      <c r="F615" s="182" t="s">
        <v>1042</v>
      </c>
      <c r="G615" s="36"/>
      <c r="H615" s="36"/>
      <c r="I615" s="183"/>
      <c r="J615" s="36"/>
      <c r="K615" s="36"/>
      <c r="L615" s="39"/>
      <c r="M615" s="184"/>
      <c r="N615" s="185"/>
      <c r="O615" s="64"/>
      <c r="P615" s="64"/>
      <c r="Q615" s="64"/>
      <c r="R615" s="64"/>
      <c r="S615" s="64"/>
      <c r="T615" s="65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T615" s="17" t="s">
        <v>141</v>
      </c>
      <c r="AU615" s="17" t="s">
        <v>83</v>
      </c>
    </row>
    <row r="616" spans="1:65" s="2" customFormat="1" ht="16.5" customHeight="1">
      <c r="A616" s="34"/>
      <c r="B616" s="35"/>
      <c r="C616" s="169" t="s">
        <v>1044</v>
      </c>
      <c r="D616" s="169" t="s">
        <v>136</v>
      </c>
      <c r="E616" s="170" t="s">
        <v>1045</v>
      </c>
      <c r="F616" s="171" t="s">
        <v>1046</v>
      </c>
      <c r="G616" s="172" t="s">
        <v>138</v>
      </c>
      <c r="H616" s="173">
        <v>1</v>
      </c>
      <c r="I616" s="174"/>
      <c r="J616" s="173">
        <f>ROUND(I616*H616,0)</f>
        <v>0</v>
      </c>
      <c r="K616" s="171" t="s">
        <v>20</v>
      </c>
      <c r="L616" s="39"/>
      <c r="M616" s="175" t="s">
        <v>20</v>
      </c>
      <c r="N616" s="176" t="s">
        <v>45</v>
      </c>
      <c r="O616" s="64"/>
      <c r="P616" s="177">
        <f>O616*H616</f>
        <v>0</v>
      </c>
      <c r="Q616" s="177">
        <v>0</v>
      </c>
      <c r="R616" s="177">
        <f>Q616*H616</f>
        <v>0</v>
      </c>
      <c r="S616" s="177">
        <v>0</v>
      </c>
      <c r="T616" s="178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79" t="s">
        <v>250</v>
      </c>
      <c r="AT616" s="179" t="s">
        <v>136</v>
      </c>
      <c r="AU616" s="179" t="s">
        <v>83</v>
      </c>
      <c r="AY616" s="17" t="s">
        <v>134</v>
      </c>
      <c r="BE616" s="180">
        <f>IF(N616="základní",J616,0)</f>
        <v>0</v>
      </c>
      <c r="BF616" s="180">
        <f>IF(N616="snížená",J616,0)</f>
        <v>0</v>
      </c>
      <c r="BG616" s="180">
        <f>IF(N616="zákl. přenesená",J616,0)</f>
        <v>0</v>
      </c>
      <c r="BH616" s="180">
        <f>IF(N616="sníž. přenesená",J616,0)</f>
        <v>0</v>
      </c>
      <c r="BI616" s="180">
        <f>IF(N616="nulová",J616,0)</f>
        <v>0</v>
      </c>
      <c r="BJ616" s="17" t="s">
        <v>8</v>
      </c>
      <c r="BK616" s="180">
        <f>ROUND(I616*H616,0)</f>
        <v>0</v>
      </c>
      <c r="BL616" s="17" t="s">
        <v>250</v>
      </c>
      <c r="BM616" s="179" t="s">
        <v>1047</v>
      </c>
    </row>
    <row r="617" spans="1:65" s="2" customFormat="1" ht="10">
      <c r="A617" s="34"/>
      <c r="B617" s="35"/>
      <c r="C617" s="36"/>
      <c r="D617" s="181" t="s">
        <v>141</v>
      </c>
      <c r="E617" s="36"/>
      <c r="F617" s="182" t="s">
        <v>1046</v>
      </c>
      <c r="G617" s="36"/>
      <c r="H617" s="36"/>
      <c r="I617" s="183"/>
      <c r="J617" s="36"/>
      <c r="K617" s="36"/>
      <c r="L617" s="39"/>
      <c r="M617" s="184"/>
      <c r="N617" s="185"/>
      <c r="O617" s="64"/>
      <c r="P617" s="64"/>
      <c r="Q617" s="64"/>
      <c r="R617" s="64"/>
      <c r="S617" s="64"/>
      <c r="T617" s="65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T617" s="17" t="s">
        <v>141</v>
      </c>
      <c r="AU617" s="17" t="s">
        <v>83</v>
      </c>
    </row>
    <row r="618" spans="1:65" s="2" customFormat="1" ht="16.5" customHeight="1">
      <c r="A618" s="34"/>
      <c r="B618" s="35"/>
      <c r="C618" s="169" t="s">
        <v>1048</v>
      </c>
      <c r="D618" s="169" t="s">
        <v>136</v>
      </c>
      <c r="E618" s="170" t="s">
        <v>1049</v>
      </c>
      <c r="F618" s="171" t="s">
        <v>1050</v>
      </c>
      <c r="G618" s="172" t="s">
        <v>282</v>
      </c>
      <c r="H618" s="173">
        <v>2</v>
      </c>
      <c r="I618" s="174"/>
      <c r="J618" s="173">
        <f>ROUND(I618*H618,0)</f>
        <v>0</v>
      </c>
      <c r="K618" s="171" t="s">
        <v>146</v>
      </c>
      <c r="L618" s="39"/>
      <c r="M618" s="175" t="s">
        <v>20</v>
      </c>
      <c r="N618" s="176" t="s">
        <v>45</v>
      </c>
      <c r="O618" s="64"/>
      <c r="P618" s="177">
        <f>O618*H618</f>
        <v>0</v>
      </c>
      <c r="Q618" s="177">
        <v>0</v>
      </c>
      <c r="R618" s="177">
        <f>Q618*H618</f>
        <v>0</v>
      </c>
      <c r="S618" s="177">
        <v>0</v>
      </c>
      <c r="T618" s="178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79" t="s">
        <v>250</v>
      </c>
      <c r="AT618" s="179" t="s">
        <v>136</v>
      </c>
      <c r="AU618" s="179" t="s">
        <v>83</v>
      </c>
      <c r="AY618" s="17" t="s">
        <v>134</v>
      </c>
      <c r="BE618" s="180">
        <f>IF(N618="základní",J618,0)</f>
        <v>0</v>
      </c>
      <c r="BF618" s="180">
        <f>IF(N618="snížená",J618,0)</f>
        <v>0</v>
      </c>
      <c r="BG618" s="180">
        <f>IF(N618="zákl. přenesená",J618,0)</f>
        <v>0</v>
      </c>
      <c r="BH618" s="180">
        <f>IF(N618="sníž. přenesená",J618,0)</f>
        <v>0</v>
      </c>
      <c r="BI618" s="180">
        <f>IF(N618="nulová",J618,0)</f>
        <v>0</v>
      </c>
      <c r="BJ618" s="17" t="s">
        <v>8</v>
      </c>
      <c r="BK618" s="180">
        <f>ROUND(I618*H618,0)</f>
        <v>0</v>
      </c>
      <c r="BL618" s="17" t="s">
        <v>250</v>
      </c>
      <c r="BM618" s="179" t="s">
        <v>1051</v>
      </c>
    </row>
    <row r="619" spans="1:65" s="2" customFormat="1" ht="10">
      <c r="A619" s="34"/>
      <c r="B619" s="35"/>
      <c r="C619" s="36"/>
      <c r="D619" s="181" t="s">
        <v>141</v>
      </c>
      <c r="E619" s="36"/>
      <c r="F619" s="182" t="s">
        <v>1052</v>
      </c>
      <c r="G619" s="36"/>
      <c r="H619" s="36"/>
      <c r="I619" s="183"/>
      <c r="J619" s="36"/>
      <c r="K619" s="36"/>
      <c r="L619" s="39"/>
      <c r="M619" s="184"/>
      <c r="N619" s="185"/>
      <c r="O619" s="64"/>
      <c r="P619" s="64"/>
      <c r="Q619" s="64"/>
      <c r="R619" s="64"/>
      <c r="S619" s="64"/>
      <c r="T619" s="65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7" t="s">
        <v>141</v>
      </c>
      <c r="AU619" s="17" t="s">
        <v>83</v>
      </c>
    </row>
    <row r="620" spans="1:65" s="2" customFormat="1" ht="10">
      <c r="A620" s="34"/>
      <c r="B620" s="35"/>
      <c r="C620" s="36"/>
      <c r="D620" s="186" t="s">
        <v>149</v>
      </c>
      <c r="E620" s="36"/>
      <c r="F620" s="187" t="s">
        <v>1053</v>
      </c>
      <c r="G620" s="36"/>
      <c r="H620" s="36"/>
      <c r="I620" s="183"/>
      <c r="J620" s="36"/>
      <c r="K620" s="36"/>
      <c r="L620" s="39"/>
      <c r="M620" s="184"/>
      <c r="N620" s="185"/>
      <c r="O620" s="64"/>
      <c r="P620" s="64"/>
      <c r="Q620" s="64"/>
      <c r="R620" s="64"/>
      <c r="S620" s="64"/>
      <c r="T620" s="65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T620" s="17" t="s">
        <v>149</v>
      </c>
      <c r="AU620" s="17" t="s">
        <v>83</v>
      </c>
    </row>
    <row r="621" spans="1:65" s="13" customFormat="1" ht="10">
      <c r="B621" s="188"/>
      <c r="C621" s="189"/>
      <c r="D621" s="181" t="s">
        <v>151</v>
      </c>
      <c r="E621" s="190" t="s">
        <v>20</v>
      </c>
      <c r="F621" s="191" t="s">
        <v>1054</v>
      </c>
      <c r="G621" s="189"/>
      <c r="H621" s="192">
        <v>2</v>
      </c>
      <c r="I621" s="193"/>
      <c r="J621" s="189"/>
      <c r="K621" s="189"/>
      <c r="L621" s="194"/>
      <c r="M621" s="195"/>
      <c r="N621" s="196"/>
      <c r="O621" s="196"/>
      <c r="P621" s="196"/>
      <c r="Q621" s="196"/>
      <c r="R621" s="196"/>
      <c r="S621" s="196"/>
      <c r="T621" s="197"/>
      <c r="AT621" s="198" t="s">
        <v>151</v>
      </c>
      <c r="AU621" s="198" t="s">
        <v>83</v>
      </c>
      <c r="AV621" s="13" t="s">
        <v>83</v>
      </c>
      <c r="AW621" s="13" t="s">
        <v>34</v>
      </c>
      <c r="AX621" s="13" t="s">
        <v>8</v>
      </c>
      <c r="AY621" s="198" t="s">
        <v>134</v>
      </c>
    </row>
    <row r="622" spans="1:65" s="2" customFormat="1" ht="37.75" customHeight="1">
      <c r="A622" s="34"/>
      <c r="B622" s="35"/>
      <c r="C622" s="210" t="s">
        <v>1055</v>
      </c>
      <c r="D622" s="210" t="s">
        <v>320</v>
      </c>
      <c r="E622" s="211" t="s">
        <v>1056</v>
      </c>
      <c r="F622" s="212" t="s">
        <v>1057</v>
      </c>
      <c r="G622" s="213" t="s">
        <v>20</v>
      </c>
      <c r="H622" s="214">
        <v>2</v>
      </c>
      <c r="I622" s="215"/>
      <c r="J622" s="214">
        <f>ROUND(I622*H622,0)</f>
        <v>0</v>
      </c>
      <c r="K622" s="212" t="s">
        <v>20</v>
      </c>
      <c r="L622" s="216"/>
      <c r="M622" s="217" t="s">
        <v>20</v>
      </c>
      <c r="N622" s="218" t="s">
        <v>45</v>
      </c>
      <c r="O622" s="64"/>
      <c r="P622" s="177">
        <f>O622*H622</f>
        <v>0</v>
      </c>
      <c r="Q622" s="177">
        <v>0</v>
      </c>
      <c r="R622" s="177">
        <f>Q622*H622</f>
        <v>0</v>
      </c>
      <c r="S622" s="177">
        <v>0</v>
      </c>
      <c r="T622" s="178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79" t="s">
        <v>357</v>
      </c>
      <c r="AT622" s="179" t="s">
        <v>320</v>
      </c>
      <c r="AU622" s="179" t="s">
        <v>83</v>
      </c>
      <c r="AY622" s="17" t="s">
        <v>134</v>
      </c>
      <c r="BE622" s="180">
        <f>IF(N622="základní",J622,0)</f>
        <v>0</v>
      </c>
      <c r="BF622" s="180">
        <f>IF(N622="snížená",J622,0)</f>
        <v>0</v>
      </c>
      <c r="BG622" s="180">
        <f>IF(N622="zákl. přenesená",J622,0)</f>
        <v>0</v>
      </c>
      <c r="BH622" s="180">
        <f>IF(N622="sníž. přenesená",J622,0)</f>
        <v>0</v>
      </c>
      <c r="BI622" s="180">
        <f>IF(N622="nulová",J622,0)</f>
        <v>0</v>
      </c>
      <c r="BJ622" s="17" t="s">
        <v>8</v>
      </c>
      <c r="BK622" s="180">
        <f>ROUND(I622*H622,0)</f>
        <v>0</v>
      </c>
      <c r="BL622" s="17" t="s">
        <v>250</v>
      </c>
      <c r="BM622" s="179" t="s">
        <v>1058</v>
      </c>
    </row>
    <row r="623" spans="1:65" s="2" customFormat="1" ht="18">
      <c r="A623" s="34"/>
      <c r="B623" s="35"/>
      <c r="C623" s="36"/>
      <c r="D623" s="181" t="s">
        <v>141</v>
      </c>
      <c r="E623" s="36"/>
      <c r="F623" s="182" t="s">
        <v>1057</v>
      </c>
      <c r="G623" s="36"/>
      <c r="H623" s="36"/>
      <c r="I623" s="183"/>
      <c r="J623" s="36"/>
      <c r="K623" s="36"/>
      <c r="L623" s="39"/>
      <c r="M623" s="184"/>
      <c r="N623" s="185"/>
      <c r="O623" s="64"/>
      <c r="P623" s="64"/>
      <c r="Q623" s="64"/>
      <c r="R623" s="64"/>
      <c r="S623" s="64"/>
      <c r="T623" s="65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7" t="s">
        <v>141</v>
      </c>
      <c r="AU623" s="17" t="s">
        <v>83</v>
      </c>
    </row>
    <row r="624" spans="1:65" s="2" customFormat="1" ht="16.5" customHeight="1">
      <c r="A624" s="34"/>
      <c r="B624" s="35"/>
      <c r="C624" s="169" t="s">
        <v>1059</v>
      </c>
      <c r="D624" s="169" t="s">
        <v>136</v>
      </c>
      <c r="E624" s="170" t="s">
        <v>1060</v>
      </c>
      <c r="F624" s="171" t="s">
        <v>1061</v>
      </c>
      <c r="G624" s="172" t="s">
        <v>847</v>
      </c>
      <c r="H624" s="174"/>
      <c r="I624" s="174"/>
      <c r="J624" s="173">
        <f>ROUND(I624*H624,0)</f>
        <v>0</v>
      </c>
      <c r="K624" s="171" t="s">
        <v>146</v>
      </c>
      <c r="L624" s="39"/>
      <c r="M624" s="175" t="s">
        <v>20</v>
      </c>
      <c r="N624" s="176" t="s">
        <v>45</v>
      </c>
      <c r="O624" s="64"/>
      <c r="P624" s="177">
        <f>O624*H624</f>
        <v>0</v>
      </c>
      <c r="Q624" s="177">
        <v>0</v>
      </c>
      <c r="R624" s="177">
        <f>Q624*H624</f>
        <v>0</v>
      </c>
      <c r="S624" s="177">
        <v>0</v>
      </c>
      <c r="T624" s="178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79" t="s">
        <v>250</v>
      </c>
      <c r="AT624" s="179" t="s">
        <v>136</v>
      </c>
      <c r="AU624" s="179" t="s">
        <v>83</v>
      </c>
      <c r="AY624" s="17" t="s">
        <v>134</v>
      </c>
      <c r="BE624" s="180">
        <f>IF(N624="základní",J624,0)</f>
        <v>0</v>
      </c>
      <c r="BF624" s="180">
        <f>IF(N624="snížená",J624,0)</f>
        <v>0</v>
      </c>
      <c r="BG624" s="180">
        <f>IF(N624="zákl. přenesená",J624,0)</f>
        <v>0</v>
      </c>
      <c r="BH624" s="180">
        <f>IF(N624="sníž. přenesená",J624,0)</f>
        <v>0</v>
      </c>
      <c r="BI624" s="180">
        <f>IF(N624="nulová",J624,0)</f>
        <v>0</v>
      </c>
      <c r="BJ624" s="17" t="s">
        <v>8</v>
      </c>
      <c r="BK624" s="180">
        <f>ROUND(I624*H624,0)</f>
        <v>0</v>
      </c>
      <c r="BL624" s="17" t="s">
        <v>250</v>
      </c>
      <c r="BM624" s="179" t="s">
        <v>1062</v>
      </c>
    </row>
    <row r="625" spans="1:65" s="2" customFormat="1" ht="18">
      <c r="A625" s="34"/>
      <c r="B625" s="35"/>
      <c r="C625" s="36"/>
      <c r="D625" s="181" t="s">
        <v>141</v>
      </c>
      <c r="E625" s="36"/>
      <c r="F625" s="182" t="s">
        <v>1063</v>
      </c>
      <c r="G625" s="36"/>
      <c r="H625" s="36"/>
      <c r="I625" s="183"/>
      <c r="J625" s="36"/>
      <c r="K625" s="36"/>
      <c r="L625" s="39"/>
      <c r="M625" s="184"/>
      <c r="N625" s="185"/>
      <c r="O625" s="64"/>
      <c r="P625" s="64"/>
      <c r="Q625" s="64"/>
      <c r="R625" s="64"/>
      <c r="S625" s="64"/>
      <c r="T625" s="65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7" t="s">
        <v>141</v>
      </c>
      <c r="AU625" s="17" t="s">
        <v>83</v>
      </c>
    </row>
    <row r="626" spans="1:65" s="2" customFormat="1" ht="10">
      <c r="A626" s="34"/>
      <c r="B626" s="35"/>
      <c r="C626" s="36"/>
      <c r="D626" s="186" t="s">
        <v>149</v>
      </c>
      <c r="E626" s="36"/>
      <c r="F626" s="187" t="s">
        <v>1064</v>
      </c>
      <c r="G626" s="36"/>
      <c r="H626" s="36"/>
      <c r="I626" s="183"/>
      <c r="J626" s="36"/>
      <c r="K626" s="36"/>
      <c r="L626" s="39"/>
      <c r="M626" s="184"/>
      <c r="N626" s="185"/>
      <c r="O626" s="64"/>
      <c r="P626" s="64"/>
      <c r="Q626" s="64"/>
      <c r="R626" s="64"/>
      <c r="S626" s="64"/>
      <c r="T626" s="65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T626" s="17" t="s">
        <v>149</v>
      </c>
      <c r="AU626" s="17" t="s">
        <v>83</v>
      </c>
    </row>
    <row r="627" spans="1:65" s="12" customFormat="1" ht="22.75" customHeight="1">
      <c r="B627" s="153"/>
      <c r="C627" s="154"/>
      <c r="D627" s="155" t="s">
        <v>73</v>
      </c>
      <c r="E627" s="167" t="s">
        <v>1065</v>
      </c>
      <c r="F627" s="167" t="s">
        <v>1066</v>
      </c>
      <c r="G627" s="154"/>
      <c r="H627" s="154"/>
      <c r="I627" s="157"/>
      <c r="J627" s="168">
        <f>BK627</f>
        <v>0</v>
      </c>
      <c r="K627" s="154"/>
      <c r="L627" s="159"/>
      <c r="M627" s="160"/>
      <c r="N627" s="161"/>
      <c r="O627" s="161"/>
      <c r="P627" s="162">
        <f>SUM(P628:P672)</f>
        <v>0</v>
      </c>
      <c r="Q627" s="161"/>
      <c r="R627" s="162">
        <f>SUM(R628:R672)</f>
        <v>2.4016190000000002</v>
      </c>
      <c r="S627" s="161"/>
      <c r="T627" s="163">
        <f>SUM(T628:T672)</f>
        <v>0.98319999999999996</v>
      </c>
      <c r="AR627" s="164" t="s">
        <v>83</v>
      </c>
      <c r="AT627" s="165" t="s">
        <v>73</v>
      </c>
      <c r="AU627" s="165" t="s">
        <v>8</v>
      </c>
      <c r="AY627" s="164" t="s">
        <v>134</v>
      </c>
      <c r="BK627" s="166">
        <f>SUM(BK628:BK672)</f>
        <v>0</v>
      </c>
    </row>
    <row r="628" spans="1:65" s="2" customFormat="1" ht="16.5" customHeight="1">
      <c r="A628" s="34"/>
      <c r="B628" s="35"/>
      <c r="C628" s="169" t="s">
        <v>1067</v>
      </c>
      <c r="D628" s="169" t="s">
        <v>136</v>
      </c>
      <c r="E628" s="170" t="s">
        <v>1068</v>
      </c>
      <c r="F628" s="171" t="s">
        <v>1069</v>
      </c>
      <c r="G628" s="172" t="s">
        <v>187</v>
      </c>
      <c r="H628" s="173">
        <v>150</v>
      </c>
      <c r="I628" s="174"/>
      <c r="J628" s="173">
        <f>ROUND(I628*H628,0)</f>
        <v>0</v>
      </c>
      <c r="K628" s="171" t="s">
        <v>146</v>
      </c>
      <c r="L628" s="39"/>
      <c r="M628" s="175" t="s">
        <v>20</v>
      </c>
      <c r="N628" s="176" t="s">
        <v>45</v>
      </c>
      <c r="O628" s="64"/>
      <c r="P628" s="177">
        <f>O628*H628</f>
        <v>0</v>
      </c>
      <c r="Q628" s="177">
        <v>0</v>
      </c>
      <c r="R628" s="177">
        <f>Q628*H628</f>
        <v>0</v>
      </c>
      <c r="S628" s="177">
        <v>0</v>
      </c>
      <c r="T628" s="178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79" t="s">
        <v>250</v>
      </c>
      <c r="AT628" s="179" t="s">
        <v>136</v>
      </c>
      <c r="AU628" s="179" t="s">
        <v>83</v>
      </c>
      <c r="AY628" s="17" t="s">
        <v>134</v>
      </c>
      <c r="BE628" s="180">
        <f>IF(N628="základní",J628,0)</f>
        <v>0</v>
      </c>
      <c r="BF628" s="180">
        <f>IF(N628="snížená",J628,0)</f>
        <v>0</v>
      </c>
      <c r="BG628" s="180">
        <f>IF(N628="zákl. přenesená",J628,0)</f>
        <v>0</v>
      </c>
      <c r="BH628" s="180">
        <f>IF(N628="sníž. přenesená",J628,0)</f>
        <v>0</v>
      </c>
      <c r="BI628" s="180">
        <f>IF(N628="nulová",J628,0)</f>
        <v>0</v>
      </c>
      <c r="BJ628" s="17" t="s">
        <v>8</v>
      </c>
      <c r="BK628" s="180">
        <f>ROUND(I628*H628,0)</f>
        <v>0</v>
      </c>
      <c r="BL628" s="17" t="s">
        <v>250</v>
      </c>
      <c r="BM628" s="179" t="s">
        <v>1070</v>
      </c>
    </row>
    <row r="629" spans="1:65" s="2" customFormat="1" ht="10">
      <c r="A629" s="34"/>
      <c r="B629" s="35"/>
      <c r="C629" s="36"/>
      <c r="D629" s="181" t="s">
        <v>141</v>
      </c>
      <c r="E629" s="36"/>
      <c r="F629" s="182" t="s">
        <v>1071</v>
      </c>
      <c r="G629" s="36"/>
      <c r="H629" s="36"/>
      <c r="I629" s="183"/>
      <c r="J629" s="36"/>
      <c r="K629" s="36"/>
      <c r="L629" s="39"/>
      <c r="M629" s="184"/>
      <c r="N629" s="185"/>
      <c r="O629" s="64"/>
      <c r="P629" s="64"/>
      <c r="Q629" s="64"/>
      <c r="R629" s="64"/>
      <c r="S629" s="64"/>
      <c r="T629" s="65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7" t="s">
        <v>141</v>
      </c>
      <c r="AU629" s="17" t="s">
        <v>83</v>
      </c>
    </row>
    <row r="630" spans="1:65" s="2" customFormat="1" ht="10">
      <c r="A630" s="34"/>
      <c r="B630" s="35"/>
      <c r="C630" s="36"/>
      <c r="D630" s="186" t="s">
        <v>149</v>
      </c>
      <c r="E630" s="36"/>
      <c r="F630" s="187" t="s">
        <v>1072</v>
      </c>
      <c r="G630" s="36"/>
      <c r="H630" s="36"/>
      <c r="I630" s="183"/>
      <c r="J630" s="36"/>
      <c r="K630" s="36"/>
      <c r="L630" s="39"/>
      <c r="M630" s="184"/>
      <c r="N630" s="185"/>
      <c r="O630" s="64"/>
      <c r="P630" s="64"/>
      <c r="Q630" s="64"/>
      <c r="R630" s="64"/>
      <c r="S630" s="64"/>
      <c r="T630" s="65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7" t="s">
        <v>149</v>
      </c>
      <c r="AU630" s="17" t="s">
        <v>83</v>
      </c>
    </row>
    <row r="631" spans="1:65" s="13" customFormat="1" ht="10">
      <c r="B631" s="188"/>
      <c r="C631" s="189"/>
      <c r="D631" s="181" t="s">
        <v>151</v>
      </c>
      <c r="E631" s="190" t="s">
        <v>20</v>
      </c>
      <c r="F631" s="191" t="s">
        <v>430</v>
      </c>
      <c r="G631" s="189"/>
      <c r="H631" s="192">
        <v>150</v>
      </c>
      <c r="I631" s="193"/>
      <c r="J631" s="189"/>
      <c r="K631" s="189"/>
      <c r="L631" s="194"/>
      <c r="M631" s="195"/>
      <c r="N631" s="196"/>
      <c r="O631" s="196"/>
      <c r="P631" s="196"/>
      <c r="Q631" s="196"/>
      <c r="R631" s="196"/>
      <c r="S631" s="196"/>
      <c r="T631" s="197"/>
      <c r="AT631" s="198" t="s">
        <v>151</v>
      </c>
      <c r="AU631" s="198" t="s">
        <v>83</v>
      </c>
      <c r="AV631" s="13" t="s">
        <v>83</v>
      </c>
      <c r="AW631" s="13" t="s">
        <v>34</v>
      </c>
      <c r="AX631" s="13" t="s">
        <v>8</v>
      </c>
      <c r="AY631" s="198" t="s">
        <v>134</v>
      </c>
    </row>
    <row r="632" spans="1:65" s="2" customFormat="1" ht="16.5" customHeight="1">
      <c r="A632" s="34"/>
      <c r="B632" s="35"/>
      <c r="C632" s="169" t="s">
        <v>1073</v>
      </c>
      <c r="D632" s="169" t="s">
        <v>136</v>
      </c>
      <c r="E632" s="170" t="s">
        <v>1074</v>
      </c>
      <c r="F632" s="171" t="s">
        <v>1075</v>
      </c>
      <c r="G632" s="172" t="s">
        <v>187</v>
      </c>
      <c r="H632" s="173">
        <v>22.75</v>
      </c>
      <c r="I632" s="174"/>
      <c r="J632" s="173">
        <f>ROUND(I632*H632,0)</f>
        <v>0</v>
      </c>
      <c r="K632" s="171" t="s">
        <v>146</v>
      </c>
      <c r="L632" s="39"/>
      <c r="M632" s="175" t="s">
        <v>20</v>
      </c>
      <c r="N632" s="176" t="s">
        <v>45</v>
      </c>
      <c r="O632" s="64"/>
      <c r="P632" s="177">
        <f>O632*H632</f>
        <v>0</v>
      </c>
      <c r="Q632" s="177">
        <v>2.9999999999999997E-4</v>
      </c>
      <c r="R632" s="177">
        <f>Q632*H632</f>
        <v>6.8249999999999995E-3</v>
      </c>
      <c r="S632" s="177">
        <v>0</v>
      </c>
      <c r="T632" s="178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79" t="s">
        <v>250</v>
      </c>
      <c r="AT632" s="179" t="s">
        <v>136</v>
      </c>
      <c r="AU632" s="179" t="s">
        <v>83</v>
      </c>
      <c r="AY632" s="17" t="s">
        <v>134</v>
      </c>
      <c r="BE632" s="180">
        <f>IF(N632="základní",J632,0)</f>
        <v>0</v>
      </c>
      <c r="BF632" s="180">
        <f>IF(N632="snížená",J632,0)</f>
        <v>0</v>
      </c>
      <c r="BG632" s="180">
        <f>IF(N632="zákl. přenesená",J632,0)</f>
        <v>0</v>
      </c>
      <c r="BH632" s="180">
        <f>IF(N632="sníž. přenesená",J632,0)</f>
        <v>0</v>
      </c>
      <c r="BI632" s="180">
        <f>IF(N632="nulová",J632,0)</f>
        <v>0</v>
      </c>
      <c r="BJ632" s="17" t="s">
        <v>8</v>
      </c>
      <c r="BK632" s="180">
        <f>ROUND(I632*H632,0)</f>
        <v>0</v>
      </c>
      <c r="BL632" s="17" t="s">
        <v>250</v>
      </c>
      <c r="BM632" s="179" t="s">
        <v>1076</v>
      </c>
    </row>
    <row r="633" spans="1:65" s="2" customFormat="1" ht="10">
      <c r="A633" s="34"/>
      <c r="B633" s="35"/>
      <c r="C633" s="36"/>
      <c r="D633" s="181" t="s">
        <v>141</v>
      </c>
      <c r="E633" s="36"/>
      <c r="F633" s="182" t="s">
        <v>1077</v>
      </c>
      <c r="G633" s="36"/>
      <c r="H633" s="36"/>
      <c r="I633" s="183"/>
      <c r="J633" s="36"/>
      <c r="K633" s="36"/>
      <c r="L633" s="39"/>
      <c r="M633" s="184"/>
      <c r="N633" s="185"/>
      <c r="O633" s="64"/>
      <c r="P633" s="64"/>
      <c r="Q633" s="64"/>
      <c r="R633" s="64"/>
      <c r="S633" s="64"/>
      <c r="T633" s="65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T633" s="17" t="s">
        <v>141</v>
      </c>
      <c r="AU633" s="17" t="s">
        <v>83</v>
      </c>
    </row>
    <row r="634" spans="1:65" s="2" customFormat="1" ht="10">
      <c r="A634" s="34"/>
      <c r="B634" s="35"/>
      <c r="C634" s="36"/>
      <c r="D634" s="186" t="s">
        <v>149</v>
      </c>
      <c r="E634" s="36"/>
      <c r="F634" s="187" t="s">
        <v>1078</v>
      </c>
      <c r="G634" s="36"/>
      <c r="H634" s="36"/>
      <c r="I634" s="183"/>
      <c r="J634" s="36"/>
      <c r="K634" s="36"/>
      <c r="L634" s="39"/>
      <c r="M634" s="184"/>
      <c r="N634" s="185"/>
      <c r="O634" s="64"/>
      <c r="P634" s="64"/>
      <c r="Q634" s="64"/>
      <c r="R634" s="64"/>
      <c r="S634" s="64"/>
      <c r="T634" s="65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7" t="s">
        <v>149</v>
      </c>
      <c r="AU634" s="17" t="s">
        <v>83</v>
      </c>
    </row>
    <row r="635" spans="1:65" s="13" customFormat="1" ht="10">
      <c r="B635" s="188"/>
      <c r="C635" s="189"/>
      <c r="D635" s="181" t="s">
        <v>151</v>
      </c>
      <c r="E635" s="190" t="s">
        <v>20</v>
      </c>
      <c r="F635" s="191" t="s">
        <v>1079</v>
      </c>
      <c r="G635" s="189"/>
      <c r="H635" s="192">
        <v>22.75</v>
      </c>
      <c r="I635" s="193"/>
      <c r="J635" s="189"/>
      <c r="K635" s="189"/>
      <c r="L635" s="194"/>
      <c r="M635" s="195"/>
      <c r="N635" s="196"/>
      <c r="O635" s="196"/>
      <c r="P635" s="196"/>
      <c r="Q635" s="196"/>
      <c r="R635" s="196"/>
      <c r="S635" s="196"/>
      <c r="T635" s="197"/>
      <c r="AT635" s="198" t="s">
        <v>151</v>
      </c>
      <c r="AU635" s="198" t="s">
        <v>83</v>
      </c>
      <c r="AV635" s="13" t="s">
        <v>83</v>
      </c>
      <c r="AW635" s="13" t="s">
        <v>34</v>
      </c>
      <c r="AX635" s="13" t="s">
        <v>8</v>
      </c>
      <c r="AY635" s="198" t="s">
        <v>134</v>
      </c>
    </row>
    <row r="636" spans="1:65" s="2" customFormat="1" ht="16.5" customHeight="1">
      <c r="A636" s="34"/>
      <c r="B636" s="35"/>
      <c r="C636" s="169" t="s">
        <v>1080</v>
      </c>
      <c r="D636" s="169" t="s">
        <v>136</v>
      </c>
      <c r="E636" s="170" t="s">
        <v>1081</v>
      </c>
      <c r="F636" s="171" t="s">
        <v>1082</v>
      </c>
      <c r="G636" s="172" t="s">
        <v>187</v>
      </c>
      <c r="H636" s="173">
        <v>15.5</v>
      </c>
      <c r="I636" s="174"/>
      <c r="J636" s="173">
        <f>ROUND(I636*H636,0)</f>
        <v>0</v>
      </c>
      <c r="K636" s="171" t="s">
        <v>146</v>
      </c>
      <c r="L636" s="39"/>
      <c r="M636" s="175" t="s">
        <v>20</v>
      </c>
      <c r="N636" s="176" t="s">
        <v>45</v>
      </c>
      <c r="O636" s="64"/>
      <c r="P636" s="177">
        <f>O636*H636</f>
        <v>0</v>
      </c>
      <c r="Q636" s="177">
        <v>1.4999999999999999E-2</v>
      </c>
      <c r="R636" s="177">
        <f>Q636*H636</f>
        <v>0.23249999999999998</v>
      </c>
      <c r="S636" s="177">
        <v>0</v>
      </c>
      <c r="T636" s="178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79" t="s">
        <v>250</v>
      </c>
      <c r="AT636" s="179" t="s">
        <v>136</v>
      </c>
      <c r="AU636" s="179" t="s">
        <v>83</v>
      </c>
      <c r="AY636" s="17" t="s">
        <v>134</v>
      </c>
      <c r="BE636" s="180">
        <f>IF(N636="základní",J636,0)</f>
        <v>0</v>
      </c>
      <c r="BF636" s="180">
        <f>IF(N636="snížená",J636,0)</f>
        <v>0</v>
      </c>
      <c r="BG636" s="180">
        <f>IF(N636="zákl. přenesená",J636,0)</f>
        <v>0</v>
      </c>
      <c r="BH636" s="180">
        <f>IF(N636="sníž. přenesená",J636,0)</f>
        <v>0</v>
      </c>
      <c r="BI636" s="180">
        <f>IF(N636="nulová",J636,0)</f>
        <v>0</v>
      </c>
      <c r="BJ636" s="17" t="s">
        <v>8</v>
      </c>
      <c r="BK636" s="180">
        <f>ROUND(I636*H636,0)</f>
        <v>0</v>
      </c>
      <c r="BL636" s="17" t="s">
        <v>250</v>
      </c>
      <c r="BM636" s="179" t="s">
        <v>1083</v>
      </c>
    </row>
    <row r="637" spans="1:65" s="2" customFormat="1" ht="10">
      <c r="A637" s="34"/>
      <c r="B637" s="35"/>
      <c r="C637" s="36"/>
      <c r="D637" s="181" t="s">
        <v>141</v>
      </c>
      <c r="E637" s="36"/>
      <c r="F637" s="182" t="s">
        <v>1084</v>
      </c>
      <c r="G637" s="36"/>
      <c r="H637" s="36"/>
      <c r="I637" s="183"/>
      <c r="J637" s="36"/>
      <c r="K637" s="36"/>
      <c r="L637" s="39"/>
      <c r="M637" s="184"/>
      <c r="N637" s="185"/>
      <c r="O637" s="64"/>
      <c r="P637" s="64"/>
      <c r="Q637" s="64"/>
      <c r="R637" s="64"/>
      <c r="S637" s="64"/>
      <c r="T637" s="65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T637" s="17" t="s">
        <v>141</v>
      </c>
      <c r="AU637" s="17" t="s">
        <v>83</v>
      </c>
    </row>
    <row r="638" spans="1:65" s="2" customFormat="1" ht="10">
      <c r="A638" s="34"/>
      <c r="B638" s="35"/>
      <c r="C638" s="36"/>
      <c r="D638" s="186" t="s">
        <v>149</v>
      </c>
      <c r="E638" s="36"/>
      <c r="F638" s="187" t="s">
        <v>1085</v>
      </c>
      <c r="G638" s="36"/>
      <c r="H638" s="36"/>
      <c r="I638" s="183"/>
      <c r="J638" s="36"/>
      <c r="K638" s="36"/>
      <c r="L638" s="39"/>
      <c r="M638" s="184"/>
      <c r="N638" s="185"/>
      <c r="O638" s="64"/>
      <c r="P638" s="64"/>
      <c r="Q638" s="64"/>
      <c r="R638" s="64"/>
      <c r="S638" s="64"/>
      <c r="T638" s="65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T638" s="17" t="s">
        <v>149</v>
      </c>
      <c r="AU638" s="17" t="s">
        <v>83</v>
      </c>
    </row>
    <row r="639" spans="1:65" s="13" customFormat="1" ht="10">
      <c r="B639" s="188"/>
      <c r="C639" s="189"/>
      <c r="D639" s="181" t="s">
        <v>151</v>
      </c>
      <c r="E639" s="190" t="s">
        <v>20</v>
      </c>
      <c r="F639" s="191" t="s">
        <v>1086</v>
      </c>
      <c r="G639" s="189"/>
      <c r="H639" s="192">
        <v>15.5</v>
      </c>
      <c r="I639" s="193"/>
      <c r="J639" s="189"/>
      <c r="K639" s="189"/>
      <c r="L639" s="194"/>
      <c r="M639" s="195"/>
      <c r="N639" s="196"/>
      <c r="O639" s="196"/>
      <c r="P639" s="196"/>
      <c r="Q639" s="196"/>
      <c r="R639" s="196"/>
      <c r="S639" s="196"/>
      <c r="T639" s="197"/>
      <c r="AT639" s="198" t="s">
        <v>151</v>
      </c>
      <c r="AU639" s="198" t="s">
        <v>83</v>
      </c>
      <c r="AV639" s="13" t="s">
        <v>83</v>
      </c>
      <c r="AW639" s="13" t="s">
        <v>34</v>
      </c>
      <c r="AX639" s="13" t="s">
        <v>8</v>
      </c>
      <c r="AY639" s="198" t="s">
        <v>134</v>
      </c>
    </row>
    <row r="640" spans="1:65" s="2" customFormat="1" ht="16.5" customHeight="1">
      <c r="A640" s="34"/>
      <c r="B640" s="35"/>
      <c r="C640" s="169" t="s">
        <v>1087</v>
      </c>
      <c r="D640" s="169" t="s">
        <v>136</v>
      </c>
      <c r="E640" s="170" t="s">
        <v>1088</v>
      </c>
      <c r="F640" s="171" t="s">
        <v>1089</v>
      </c>
      <c r="G640" s="172" t="s">
        <v>187</v>
      </c>
      <c r="H640" s="173">
        <v>18.75</v>
      </c>
      <c r="I640" s="174"/>
      <c r="J640" s="173">
        <f>ROUND(I640*H640,0)</f>
        <v>0</v>
      </c>
      <c r="K640" s="171" t="s">
        <v>146</v>
      </c>
      <c r="L640" s="39"/>
      <c r="M640" s="175" t="s">
        <v>20</v>
      </c>
      <c r="N640" s="176" t="s">
        <v>45</v>
      </c>
      <c r="O640" s="64"/>
      <c r="P640" s="177">
        <f>O640*H640</f>
        <v>0</v>
      </c>
      <c r="Q640" s="177">
        <v>5.4000000000000003E-3</v>
      </c>
      <c r="R640" s="177">
        <f>Q640*H640</f>
        <v>0.10125000000000001</v>
      </c>
      <c r="S640" s="177">
        <v>0</v>
      </c>
      <c r="T640" s="178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79" t="s">
        <v>250</v>
      </c>
      <c r="AT640" s="179" t="s">
        <v>136</v>
      </c>
      <c r="AU640" s="179" t="s">
        <v>83</v>
      </c>
      <c r="AY640" s="17" t="s">
        <v>134</v>
      </c>
      <c r="BE640" s="180">
        <f>IF(N640="základní",J640,0)</f>
        <v>0</v>
      </c>
      <c r="BF640" s="180">
        <f>IF(N640="snížená",J640,0)</f>
        <v>0</v>
      </c>
      <c r="BG640" s="180">
        <f>IF(N640="zákl. přenesená",J640,0)</f>
        <v>0</v>
      </c>
      <c r="BH640" s="180">
        <f>IF(N640="sníž. přenesená",J640,0)</f>
        <v>0</v>
      </c>
      <c r="BI640" s="180">
        <f>IF(N640="nulová",J640,0)</f>
        <v>0</v>
      </c>
      <c r="BJ640" s="17" t="s">
        <v>8</v>
      </c>
      <c r="BK640" s="180">
        <f>ROUND(I640*H640,0)</f>
        <v>0</v>
      </c>
      <c r="BL640" s="17" t="s">
        <v>250</v>
      </c>
      <c r="BM640" s="179" t="s">
        <v>1090</v>
      </c>
    </row>
    <row r="641" spans="1:65" s="2" customFormat="1" ht="10">
      <c r="A641" s="34"/>
      <c r="B641" s="35"/>
      <c r="C641" s="36"/>
      <c r="D641" s="181" t="s">
        <v>141</v>
      </c>
      <c r="E641" s="36"/>
      <c r="F641" s="182" t="s">
        <v>1091</v>
      </c>
      <c r="G641" s="36"/>
      <c r="H641" s="36"/>
      <c r="I641" s="183"/>
      <c r="J641" s="36"/>
      <c r="K641" s="36"/>
      <c r="L641" s="39"/>
      <c r="M641" s="184"/>
      <c r="N641" s="185"/>
      <c r="O641" s="64"/>
      <c r="P641" s="64"/>
      <c r="Q641" s="64"/>
      <c r="R641" s="64"/>
      <c r="S641" s="64"/>
      <c r="T641" s="65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T641" s="17" t="s">
        <v>141</v>
      </c>
      <c r="AU641" s="17" t="s">
        <v>83</v>
      </c>
    </row>
    <row r="642" spans="1:65" s="2" customFormat="1" ht="10">
      <c r="A642" s="34"/>
      <c r="B642" s="35"/>
      <c r="C642" s="36"/>
      <c r="D642" s="186" t="s">
        <v>149</v>
      </c>
      <c r="E642" s="36"/>
      <c r="F642" s="187" t="s">
        <v>1092</v>
      </c>
      <c r="G642" s="36"/>
      <c r="H642" s="36"/>
      <c r="I642" s="183"/>
      <c r="J642" s="36"/>
      <c r="K642" s="36"/>
      <c r="L642" s="39"/>
      <c r="M642" s="184"/>
      <c r="N642" s="185"/>
      <c r="O642" s="64"/>
      <c r="P642" s="64"/>
      <c r="Q642" s="64"/>
      <c r="R642" s="64"/>
      <c r="S642" s="64"/>
      <c r="T642" s="65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T642" s="17" t="s">
        <v>149</v>
      </c>
      <c r="AU642" s="17" t="s">
        <v>83</v>
      </c>
    </row>
    <row r="643" spans="1:65" s="13" customFormat="1" ht="10">
      <c r="B643" s="188"/>
      <c r="C643" s="189"/>
      <c r="D643" s="181" t="s">
        <v>151</v>
      </c>
      <c r="E643" s="190" t="s">
        <v>20</v>
      </c>
      <c r="F643" s="191" t="s">
        <v>1093</v>
      </c>
      <c r="G643" s="189"/>
      <c r="H643" s="192">
        <v>9.3000000000000007</v>
      </c>
      <c r="I643" s="193"/>
      <c r="J643" s="189"/>
      <c r="K643" s="189"/>
      <c r="L643" s="194"/>
      <c r="M643" s="195"/>
      <c r="N643" s="196"/>
      <c r="O643" s="196"/>
      <c r="P643" s="196"/>
      <c r="Q643" s="196"/>
      <c r="R643" s="196"/>
      <c r="S643" s="196"/>
      <c r="T643" s="197"/>
      <c r="AT643" s="198" t="s">
        <v>151</v>
      </c>
      <c r="AU643" s="198" t="s">
        <v>83</v>
      </c>
      <c r="AV643" s="13" t="s">
        <v>83</v>
      </c>
      <c r="AW643" s="13" t="s">
        <v>34</v>
      </c>
      <c r="AX643" s="13" t="s">
        <v>74</v>
      </c>
      <c r="AY643" s="198" t="s">
        <v>134</v>
      </c>
    </row>
    <row r="644" spans="1:65" s="13" customFormat="1" ht="10">
      <c r="B644" s="188"/>
      <c r="C644" s="189"/>
      <c r="D644" s="181" t="s">
        <v>151</v>
      </c>
      <c r="E644" s="190" t="s">
        <v>20</v>
      </c>
      <c r="F644" s="191" t="s">
        <v>1094</v>
      </c>
      <c r="G644" s="189"/>
      <c r="H644" s="192">
        <v>9.4499999999999993</v>
      </c>
      <c r="I644" s="193"/>
      <c r="J644" s="189"/>
      <c r="K644" s="189"/>
      <c r="L644" s="194"/>
      <c r="M644" s="195"/>
      <c r="N644" s="196"/>
      <c r="O644" s="196"/>
      <c r="P644" s="196"/>
      <c r="Q644" s="196"/>
      <c r="R644" s="196"/>
      <c r="S644" s="196"/>
      <c r="T644" s="197"/>
      <c r="AT644" s="198" t="s">
        <v>151</v>
      </c>
      <c r="AU644" s="198" t="s">
        <v>83</v>
      </c>
      <c r="AV644" s="13" t="s">
        <v>83</v>
      </c>
      <c r="AW644" s="13" t="s">
        <v>34</v>
      </c>
      <c r="AX644" s="13" t="s">
        <v>74</v>
      </c>
      <c r="AY644" s="198" t="s">
        <v>134</v>
      </c>
    </row>
    <row r="645" spans="1:65" s="14" customFormat="1" ht="10">
      <c r="B645" s="199"/>
      <c r="C645" s="200"/>
      <c r="D645" s="181" t="s">
        <v>151</v>
      </c>
      <c r="E645" s="201" t="s">
        <v>20</v>
      </c>
      <c r="F645" s="202" t="s">
        <v>154</v>
      </c>
      <c r="G645" s="200"/>
      <c r="H645" s="203">
        <v>18.75</v>
      </c>
      <c r="I645" s="204"/>
      <c r="J645" s="200"/>
      <c r="K645" s="200"/>
      <c r="L645" s="205"/>
      <c r="M645" s="206"/>
      <c r="N645" s="207"/>
      <c r="O645" s="207"/>
      <c r="P645" s="207"/>
      <c r="Q645" s="207"/>
      <c r="R645" s="207"/>
      <c r="S645" s="207"/>
      <c r="T645" s="208"/>
      <c r="AT645" s="209" t="s">
        <v>151</v>
      </c>
      <c r="AU645" s="209" t="s">
        <v>83</v>
      </c>
      <c r="AV645" s="14" t="s">
        <v>139</v>
      </c>
      <c r="AW645" s="14" t="s">
        <v>34</v>
      </c>
      <c r="AX645" s="14" t="s">
        <v>8</v>
      </c>
      <c r="AY645" s="209" t="s">
        <v>134</v>
      </c>
    </row>
    <row r="646" spans="1:65" s="2" customFormat="1" ht="16.5" customHeight="1">
      <c r="A646" s="34"/>
      <c r="B646" s="35"/>
      <c r="C646" s="210" t="s">
        <v>1095</v>
      </c>
      <c r="D646" s="210" t="s">
        <v>320</v>
      </c>
      <c r="E646" s="211" t="s">
        <v>1096</v>
      </c>
      <c r="F646" s="212" t="s">
        <v>1097</v>
      </c>
      <c r="G646" s="213" t="s">
        <v>187</v>
      </c>
      <c r="H646" s="214">
        <v>20.63</v>
      </c>
      <c r="I646" s="215"/>
      <c r="J646" s="214">
        <f>ROUND(I646*H646,0)</f>
        <v>0</v>
      </c>
      <c r="K646" s="212" t="s">
        <v>146</v>
      </c>
      <c r="L646" s="216"/>
      <c r="M646" s="217" t="s">
        <v>20</v>
      </c>
      <c r="N646" s="218" t="s">
        <v>45</v>
      </c>
      <c r="O646" s="64"/>
      <c r="P646" s="177">
        <f>O646*H646</f>
        <v>0</v>
      </c>
      <c r="Q646" s="177">
        <v>7.0000000000000007E-2</v>
      </c>
      <c r="R646" s="177">
        <f>Q646*H646</f>
        <v>1.4441000000000002</v>
      </c>
      <c r="S646" s="177">
        <v>0</v>
      </c>
      <c r="T646" s="178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79" t="s">
        <v>357</v>
      </c>
      <c r="AT646" s="179" t="s">
        <v>320</v>
      </c>
      <c r="AU646" s="179" t="s">
        <v>83</v>
      </c>
      <c r="AY646" s="17" t="s">
        <v>134</v>
      </c>
      <c r="BE646" s="180">
        <f>IF(N646="základní",J646,0)</f>
        <v>0</v>
      </c>
      <c r="BF646" s="180">
        <f>IF(N646="snížená",J646,0)</f>
        <v>0</v>
      </c>
      <c r="BG646" s="180">
        <f>IF(N646="zákl. přenesená",J646,0)</f>
        <v>0</v>
      </c>
      <c r="BH646" s="180">
        <f>IF(N646="sníž. přenesená",J646,0)</f>
        <v>0</v>
      </c>
      <c r="BI646" s="180">
        <f>IF(N646="nulová",J646,0)</f>
        <v>0</v>
      </c>
      <c r="BJ646" s="17" t="s">
        <v>8</v>
      </c>
      <c r="BK646" s="180">
        <f>ROUND(I646*H646,0)</f>
        <v>0</v>
      </c>
      <c r="BL646" s="17" t="s">
        <v>250</v>
      </c>
      <c r="BM646" s="179" t="s">
        <v>1098</v>
      </c>
    </row>
    <row r="647" spans="1:65" s="2" customFormat="1" ht="10">
      <c r="A647" s="34"/>
      <c r="B647" s="35"/>
      <c r="C647" s="36"/>
      <c r="D647" s="181" t="s">
        <v>141</v>
      </c>
      <c r="E647" s="36"/>
      <c r="F647" s="182" t="s">
        <v>1097</v>
      </c>
      <c r="G647" s="36"/>
      <c r="H647" s="36"/>
      <c r="I647" s="183"/>
      <c r="J647" s="36"/>
      <c r="K647" s="36"/>
      <c r="L647" s="39"/>
      <c r="M647" s="184"/>
      <c r="N647" s="185"/>
      <c r="O647" s="64"/>
      <c r="P647" s="64"/>
      <c r="Q647" s="64"/>
      <c r="R647" s="64"/>
      <c r="S647" s="64"/>
      <c r="T647" s="65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7" t="s">
        <v>141</v>
      </c>
      <c r="AU647" s="17" t="s">
        <v>83</v>
      </c>
    </row>
    <row r="648" spans="1:65" s="13" customFormat="1" ht="10">
      <c r="B648" s="188"/>
      <c r="C648" s="189"/>
      <c r="D648" s="181" t="s">
        <v>151</v>
      </c>
      <c r="E648" s="189"/>
      <c r="F648" s="191" t="s">
        <v>1099</v>
      </c>
      <c r="G648" s="189"/>
      <c r="H648" s="192">
        <v>20.63</v>
      </c>
      <c r="I648" s="193"/>
      <c r="J648" s="189"/>
      <c r="K648" s="189"/>
      <c r="L648" s="194"/>
      <c r="M648" s="195"/>
      <c r="N648" s="196"/>
      <c r="O648" s="196"/>
      <c r="P648" s="196"/>
      <c r="Q648" s="196"/>
      <c r="R648" s="196"/>
      <c r="S648" s="196"/>
      <c r="T648" s="197"/>
      <c r="AT648" s="198" t="s">
        <v>151</v>
      </c>
      <c r="AU648" s="198" t="s">
        <v>83</v>
      </c>
      <c r="AV648" s="13" t="s">
        <v>83</v>
      </c>
      <c r="AW648" s="13" t="s">
        <v>4</v>
      </c>
      <c r="AX648" s="13" t="s">
        <v>8</v>
      </c>
      <c r="AY648" s="198" t="s">
        <v>134</v>
      </c>
    </row>
    <row r="649" spans="1:65" s="2" customFormat="1" ht="16.5" customHeight="1">
      <c r="A649" s="34"/>
      <c r="B649" s="35"/>
      <c r="C649" s="169" t="s">
        <v>1100</v>
      </c>
      <c r="D649" s="169" t="s">
        <v>136</v>
      </c>
      <c r="E649" s="170" t="s">
        <v>1101</v>
      </c>
      <c r="F649" s="171" t="s">
        <v>1102</v>
      </c>
      <c r="G649" s="172" t="s">
        <v>282</v>
      </c>
      <c r="H649" s="173">
        <v>16</v>
      </c>
      <c r="I649" s="174"/>
      <c r="J649" s="173">
        <f>ROUND(I649*H649,0)</f>
        <v>0</v>
      </c>
      <c r="K649" s="171" t="s">
        <v>146</v>
      </c>
      <c r="L649" s="39"/>
      <c r="M649" s="175" t="s">
        <v>20</v>
      </c>
      <c r="N649" s="176" t="s">
        <v>45</v>
      </c>
      <c r="O649" s="64"/>
      <c r="P649" s="177">
        <f>O649*H649</f>
        <v>0</v>
      </c>
      <c r="Q649" s="177">
        <v>1.7649999999999999E-2</v>
      </c>
      <c r="R649" s="177">
        <f>Q649*H649</f>
        <v>0.28239999999999998</v>
      </c>
      <c r="S649" s="177">
        <v>6.1449999999999998E-2</v>
      </c>
      <c r="T649" s="178">
        <f>S649*H649</f>
        <v>0.98319999999999996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79" t="s">
        <v>250</v>
      </c>
      <c r="AT649" s="179" t="s">
        <v>136</v>
      </c>
      <c r="AU649" s="179" t="s">
        <v>83</v>
      </c>
      <c r="AY649" s="17" t="s">
        <v>134</v>
      </c>
      <c r="BE649" s="180">
        <f>IF(N649="základní",J649,0)</f>
        <v>0</v>
      </c>
      <c r="BF649" s="180">
        <f>IF(N649="snížená",J649,0)</f>
        <v>0</v>
      </c>
      <c r="BG649" s="180">
        <f>IF(N649="zákl. přenesená",J649,0)</f>
        <v>0</v>
      </c>
      <c r="BH649" s="180">
        <f>IF(N649="sníž. přenesená",J649,0)</f>
        <v>0</v>
      </c>
      <c r="BI649" s="180">
        <f>IF(N649="nulová",J649,0)</f>
        <v>0</v>
      </c>
      <c r="BJ649" s="17" t="s">
        <v>8</v>
      </c>
      <c r="BK649" s="180">
        <f>ROUND(I649*H649,0)</f>
        <v>0</v>
      </c>
      <c r="BL649" s="17" t="s">
        <v>250</v>
      </c>
      <c r="BM649" s="179" t="s">
        <v>1103</v>
      </c>
    </row>
    <row r="650" spans="1:65" s="2" customFormat="1" ht="10">
      <c r="A650" s="34"/>
      <c r="B650" s="35"/>
      <c r="C650" s="36"/>
      <c r="D650" s="181" t="s">
        <v>141</v>
      </c>
      <c r="E650" s="36"/>
      <c r="F650" s="182" t="s">
        <v>1104</v>
      </c>
      <c r="G650" s="36"/>
      <c r="H650" s="36"/>
      <c r="I650" s="183"/>
      <c r="J650" s="36"/>
      <c r="K650" s="36"/>
      <c r="L650" s="39"/>
      <c r="M650" s="184"/>
      <c r="N650" s="185"/>
      <c r="O650" s="64"/>
      <c r="P650" s="64"/>
      <c r="Q650" s="64"/>
      <c r="R650" s="64"/>
      <c r="S650" s="64"/>
      <c r="T650" s="65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T650" s="17" t="s">
        <v>141</v>
      </c>
      <c r="AU650" s="17" t="s">
        <v>83</v>
      </c>
    </row>
    <row r="651" spans="1:65" s="2" customFormat="1" ht="10">
      <c r="A651" s="34"/>
      <c r="B651" s="35"/>
      <c r="C651" s="36"/>
      <c r="D651" s="186" t="s">
        <v>149</v>
      </c>
      <c r="E651" s="36"/>
      <c r="F651" s="187" t="s">
        <v>1105</v>
      </c>
      <c r="G651" s="36"/>
      <c r="H651" s="36"/>
      <c r="I651" s="183"/>
      <c r="J651" s="36"/>
      <c r="K651" s="36"/>
      <c r="L651" s="39"/>
      <c r="M651" s="184"/>
      <c r="N651" s="185"/>
      <c r="O651" s="64"/>
      <c r="P651" s="64"/>
      <c r="Q651" s="64"/>
      <c r="R651" s="64"/>
      <c r="S651" s="64"/>
      <c r="T651" s="65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7" t="s">
        <v>149</v>
      </c>
      <c r="AU651" s="17" t="s">
        <v>83</v>
      </c>
    </row>
    <row r="652" spans="1:65" s="13" customFormat="1" ht="10">
      <c r="B652" s="188"/>
      <c r="C652" s="189"/>
      <c r="D652" s="181" t="s">
        <v>151</v>
      </c>
      <c r="E652" s="190" t="s">
        <v>20</v>
      </c>
      <c r="F652" s="191" t="s">
        <v>1106</v>
      </c>
      <c r="G652" s="189"/>
      <c r="H652" s="192">
        <v>16</v>
      </c>
      <c r="I652" s="193"/>
      <c r="J652" s="189"/>
      <c r="K652" s="189"/>
      <c r="L652" s="194"/>
      <c r="M652" s="195"/>
      <c r="N652" s="196"/>
      <c r="O652" s="196"/>
      <c r="P652" s="196"/>
      <c r="Q652" s="196"/>
      <c r="R652" s="196"/>
      <c r="S652" s="196"/>
      <c r="T652" s="197"/>
      <c r="AT652" s="198" t="s">
        <v>151</v>
      </c>
      <c r="AU652" s="198" t="s">
        <v>83</v>
      </c>
      <c r="AV652" s="13" t="s">
        <v>83</v>
      </c>
      <c r="AW652" s="13" t="s">
        <v>34</v>
      </c>
      <c r="AX652" s="13" t="s">
        <v>8</v>
      </c>
      <c r="AY652" s="198" t="s">
        <v>134</v>
      </c>
    </row>
    <row r="653" spans="1:65" s="2" customFormat="1" ht="16.5" customHeight="1">
      <c r="A653" s="34"/>
      <c r="B653" s="35"/>
      <c r="C653" s="210" t="s">
        <v>1107</v>
      </c>
      <c r="D653" s="210" t="s">
        <v>320</v>
      </c>
      <c r="E653" s="211" t="s">
        <v>1108</v>
      </c>
      <c r="F653" s="212" t="s">
        <v>1109</v>
      </c>
      <c r="G653" s="213" t="s">
        <v>187</v>
      </c>
      <c r="H653" s="214">
        <v>0.32</v>
      </c>
      <c r="I653" s="215"/>
      <c r="J653" s="214">
        <f>ROUND(I653*H653,0)</f>
        <v>0</v>
      </c>
      <c r="K653" s="212" t="s">
        <v>146</v>
      </c>
      <c r="L653" s="216"/>
      <c r="M653" s="217" t="s">
        <v>20</v>
      </c>
      <c r="N653" s="218" t="s">
        <v>45</v>
      </c>
      <c r="O653" s="64"/>
      <c r="P653" s="177">
        <f>O653*H653</f>
        <v>0</v>
      </c>
      <c r="Q653" s="177">
        <v>1.7999999999999999E-2</v>
      </c>
      <c r="R653" s="177">
        <f>Q653*H653</f>
        <v>5.7599999999999995E-3</v>
      </c>
      <c r="S653" s="177">
        <v>0</v>
      </c>
      <c r="T653" s="178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79" t="s">
        <v>357</v>
      </c>
      <c r="AT653" s="179" t="s">
        <v>320</v>
      </c>
      <c r="AU653" s="179" t="s">
        <v>83</v>
      </c>
      <c r="AY653" s="17" t="s">
        <v>134</v>
      </c>
      <c r="BE653" s="180">
        <f>IF(N653="základní",J653,0)</f>
        <v>0</v>
      </c>
      <c r="BF653" s="180">
        <f>IF(N653="snížená",J653,0)</f>
        <v>0</v>
      </c>
      <c r="BG653" s="180">
        <f>IF(N653="zákl. přenesená",J653,0)</f>
        <v>0</v>
      </c>
      <c r="BH653" s="180">
        <f>IF(N653="sníž. přenesená",J653,0)</f>
        <v>0</v>
      </c>
      <c r="BI653" s="180">
        <f>IF(N653="nulová",J653,0)</f>
        <v>0</v>
      </c>
      <c r="BJ653" s="17" t="s">
        <v>8</v>
      </c>
      <c r="BK653" s="180">
        <f>ROUND(I653*H653,0)</f>
        <v>0</v>
      </c>
      <c r="BL653" s="17" t="s">
        <v>250</v>
      </c>
      <c r="BM653" s="179" t="s">
        <v>1110</v>
      </c>
    </row>
    <row r="654" spans="1:65" s="2" customFormat="1" ht="10">
      <c r="A654" s="34"/>
      <c r="B654" s="35"/>
      <c r="C654" s="36"/>
      <c r="D654" s="181" t="s">
        <v>141</v>
      </c>
      <c r="E654" s="36"/>
      <c r="F654" s="182" t="s">
        <v>1109</v>
      </c>
      <c r="G654" s="36"/>
      <c r="H654" s="36"/>
      <c r="I654" s="183"/>
      <c r="J654" s="36"/>
      <c r="K654" s="36"/>
      <c r="L654" s="39"/>
      <c r="M654" s="184"/>
      <c r="N654" s="185"/>
      <c r="O654" s="64"/>
      <c r="P654" s="64"/>
      <c r="Q654" s="64"/>
      <c r="R654" s="64"/>
      <c r="S654" s="64"/>
      <c r="T654" s="65"/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T654" s="17" t="s">
        <v>141</v>
      </c>
      <c r="AU654" s="17" t="s">
        <v>83</v>
      </c>
    </row>
    <row r="655" spans="1:65" s="2" customFormat="1" ht="16.5" customHeight="1">
      <c r="A655" s="34"/>
      <c r="B655" s="35"/>
      <c r="C655" s="169" t="s">
        <v>1111</v>
      </c>
      <c r="D655" s="169" t="s">
        <v>136</v>
      </c>
      <c r="E655" s="170" t="s">
        <v>1112</v>
      </c>
      <c r="F655" s="171" t="s">
        <v>1113</v>
      </c>
      <c r="G655" s="172" t="s">
        <v>187</v>
      </c>
      <c r="H655" s="173">
        <v>12.48</v>
      </c>
      <c r="I655" s="174"/>
      <c r="J655" s="173">
        <f>ROUND(I655*H655,0)</f>
        <v>0</v>
      </c>
      <c r="K655" s="171" t="s">
        <v>146</v>
      </c>
      <c r="L655" s="39"/>
      <c r="M655" s="175" t="s">
        <v>20</v>
      </c>
      <c r="N655" s="176" t="s">
        <v>45</v>
      </c>
      <c r="O655" s="64"/>
      <c r="P655" s="177">
        <f>O655*H655</f>
        <v>0</v>
      </c>
      <c r="Q655" s="177">
        <v>6.3E-3</v>
      </c>
      <c r="R655" s="177">
        <f>Q655*H655</f>
        <v>7.8623999999999999E-2</v>
      </c>
      <c r="S655" s="177">
        <v>0</v>
      </c>
      <c r="T655" s="178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79" t="s">
        <v>250</v>
      </c>
      <c r="AT655" s="179" t="s">
        <v>136</v>
      </c>
      <c r="AU655" s="179" t="s">
        <v>83</v>
      </c>
      <c r="AY655" s="17" t="s">
        <v>134</v>
      </c>
      <c r="BE655" s="180">
        <f>IF(N655="základní",J655,0)</f>
        <v>0</v>
      </c>
      <c r="BF655" s="180">
        <f>IF(N655="snížená",J655,0)</f>
        <v>0</v>
      </c>
      <c r="BG655" s="180">
        <f>IF(N655="zákl. přenesená",J655,0)</f>
        <v>0</v>
      </c>
      <c r="BH655" s="180">
        <f>IF(N655="sníž. přenesená",J655,0)</f>
        <v>0</v>
      </c>
      <c r="BI655" s="180">
        <f>IF(N655="nulová",J655,0)</f>
        <v>0</v>
      </c>
      <c r="BJ655" s="17" t="s">
        <v>8</v>
      </c>
      <c r="BK655" s="180">
        <f>ROUND(I655*H655,0)</f>
        <v>0</v>
      </c>
      <c r="BL655" s="17" t="s">
        <v>250</v>
      </c>
      <c r="BM655" s="179" t="s">
        <v>1114</v>
      </c>
    </row>
    <row r="656" spans="1:65" s="2" customFormat="1" ht="10">
      <c r="A656" s="34"/>
      <c r="B656" s="35"/>
      <c r="C656" s="36"/>
      <c r="D656" s="181" t="s">
        <v>141</v>
      </c>
      <c r="E656" s="36"/>
      <c r="F656" s="182" t="s">
        <v>1115</v>
      </c>
      <c r="G656" s="36"/>
      <c r="H656" s="36"/>
      <c r="I656" s="183"/>
      <c r="J656" s="36"/>
      <c r="K656" s="36"/>
      <c r="L656" s="39"/>
      <c r="M656" s="184"/>
      <c r="N656" s="185"/>
      <c r="O656" s="64"/>
      <c r="P656" s="64"/>
      <c r="Q656" s="64"/>
      <c r="R656" s="64"/>
      <c r="S656" s="64"/>
      <c r="T656" s="65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7" t="s">
        <v>141</v>
      </c>
      <c r="AU656" s="17" t="s">
        <v>83</v>
      </c>
    </row>
    <row r="657" spans="1:65" s="2" customFormat="1" ht="10">
      <c r="A657" s="34"/>
      <c r="B657" s="35"/>
      <c r="C657" s="36"/>
      <c r="D657" s="186" t="s">
        <v>149</v>
      </c>
      <c r="E657" s="36"/>
      <c r="F657" s="187" t="s">
        <v>1116</v>
      </c>
      <c r="G657" s="36"/>
      <c r="H657" s="36"/>
      <c r="I657" s="183"/>
      <c r="J657" s="36"/>
      <c r="K657" s="36"/>
      <c r="L657" s="39"/>
      <c r="M657" s="184"/>
      <c r="N657" s="185"/>
      <c r="O657" s="64"/>
      <c r="P657" s="64"/>
      <c r="Q657" s="64"/>
      <c r="R657" s="64"/>
      <c r="S657" s="64"/>
      <c r="T657" s="65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T657" s="17" t="s">
        <v>149</v>
      </c>
      <c r="AU657" s="17" t="s">
        <v>83</v>
      </c>
    </row>
    <row r="658" spans="1:65" s="13" customFormat="1" ht="10">
      <c r="B658" s="188"/>
      <c r="C658" s="189"/>
      <c r="D658" s="181" t="s">
        <v>151</v>
      </c>
      <c r="E658" s="190" t="s">
        <v>20</v>
      </c>
      <c r="F658" s="191" t="s">
        <v>1117</v>
      </c>
      <c r="G658" s="189"/>
      <c r="H658" s="192">
        <v>12.48</v>
      </c>
      <c r="I658" s="193"/>
      <c r="J658" s="189"/>
      <c r="K658" s="189"/>
      <c r="L658" s="194"/>
      <c r="M658" s="195"/>
      <c r="N658" s="196"/>
      <c r="O658" s="196"/>
      <c r="P658" s="196"/>
      <c r="Q658" s="196"/>
      <c r="R658" s="196"/>
      <c r="S658" s="196"/>
      <c r="T658" s="197"/>
      <c r="AT658" s="198" t="s">
        <v>151</v>
      </c>
      <c r="AU658" s="198" t="s">
        <v>83</v>
      </c>
      <c r="AV658" s="13" t="s">
        <v>83</v>
      </c>
      <c r="AW658" s="13" t="s">
        <v>34</v>
      </c>
      <c r="AX658" s="13" t="s">
        <v>8</v>
      </c>
      <c r="AY658" s="198" t="s">
        <v>134</v>
      </c>
    </row>
    <row r="659" spans="1:65" s="2" customFormat="1" ht="16.5" customHeight="1">
      <c r="A659" s="34"/>
      <c r="B659" s="35"/>
      <c r="C659" s="210" t="s">
        <v>1118</v>
      </c>
      <c r="D659" s="210" t="s">
        <v>320</v>
      </c>
      <c r="E659" s="211" t="s">
        <v>1108</v>
      </c>
      <c r="F659" s="212" t="s">
        <v>1109</v>
      </c>
      <c r="G659" s="213" t="s">
        <v>187</v>
      </c>
      <c r="H659" s="214">
        <v>13.73</v>
      </c>
      <c r="I659" s="215"/>
      <c r="J659" s="214">
        <f>ROUND(I659*H659,0)</f>
        <v>0</v>
      </c>
      <c r="K659" s="212" t="s">
        <v>146</v>
      </c>
      <c r="L659" s="216"/>
      <c r="M659" s="217" t="s">
        <v>20</v>
      </c>
      <c r="N659" s="218" t="s">
        <v>45</v>
      </c>
      <c r="O659" s="64"/>
      <c r="P659" s="177">
        <f>O659*H659</f>
        <v>0</v>
      </c>
      <c r="Q659" s="177">
        <v>1.7999999999999999E-2</v>
      </c>
      <c r="R659" s="177">
        <f>Q659*H659</f>
        <v>0.24714</v>
      </c>
      <c r="S659" s="177">
        <v>0</v>
      </c>
      <c r="T659" s="178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79" t="s">
        <v>357</v>
      </c>
      <c r="AT659" s="179" t="s">
        <v>320</v>
      </c>
      <c r="AU659" s="179" t="s">
        <v>83</v>
      </c>
      <c r="AY659" s="17" t="s">
        <v>134</v>
      </c>
      <c r="BE659" s="180">
        <f>IF(N659="základní",J659,0)</f>
        <v>0</v>
      </c>
      <c r="BF659" s="180">
        <f>IF(N659="snížená",J659,0)</f>
        <v>0</v>
      </c>
      <c r="BG659" s="180">
        <f>IF(N659="zákl. přenesená",J659,0)</f>
        <v>0</v>
      </c>
      <c r="BH659" s="180">
        <f>IF(N659="sníž. přenesená",J659,0)</f>
        <v>0</v>
      </c>
      <c r="BI659" s="180">
        <f>IF(N659="nulová",J659,0)</f>
        <v>0</v>
      </c>
      <c r="BJ659" s="17" t="s">
        <v>8</v>
      </c>
      <c r="BK659" s="180">
        <f>ROUND(I659*H659,0)</f>
        <v>0</v>
      </c>
      <c r="BL659" s="17" t="s">
        <v>250</v>
      </c>
      <c r="BM659" s="179" t="s">
        <v>1119</v>
      </c>
    </row>
    <row r="660" spans="1:65" s="2" customFormat="1" ht="10">
      <c r="A660" s="34"/>
      <c r="B660" s="35"/>
      <c r="C660" s="36"/>
      <c r="D660" s="181" t="s">
        <v>141</v>
      </c>
      <c r="E660" s="36"/>
      <c r="F660" s="182" t="s">
        <v>1109</v>
      </c>
      <c r="G660" s="36"/>
      <c r="H660" s="36"/>
      <c r="I660" s="183"/>
      <c r="J660" s="36"/>
      <c r="K660" s="36"/>
      <c r="L660" s="39"/>
      <c r="M660" s="184"/>
      <c r="N660" s="185"/>
      <c r="O660" s="64"/>
      <c r="P660" s="64"/>
      <c r="Q660" s="64"/>
      <c r="R660" s="64"/>
      <c r="S660" s="64"/>
      <c r="T660" s="65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T660" s="17" t="s">
        <v>141</v>
      </c>
      <c r="AU660" s="17" t="s">
        <v>83</v>
      </c>
    </row>
    <row r="661" spans="1:65" s="13" customFormat="1" ht="10">
      <c r="B661" s="188"/>
      <c r="C661" s="189"/>
      <c r="D661" s="181" t="s">
        <v>151</v>
      </c>
      <c r="E661" s="189"/>
      <c r="F661" s="191" t="s">
        <v>1120</v>
      </c>
      <c r="G661" s="189"/>
      <c r="H661" s="192">
        <v>13.73</v>
      </c>
      <c r="I661" s="193"/>
      <c r="J661" s="189"/>
      <c r="K661" s="189"/>
      <c r="L661" s="194"/>
      <c r="M661" s="195"/>
      <c r="N661" s="196"/>
      <c r="O661" s="196"/>
      <c r="P661" s="196"/>
      <c r="Q661" s="196"/>
      <c r="R661" s="196"/>
      <c r="S661" s="196"/>
      <c r="T661" s="197"/>
      <c r="AT661" s="198" t="s">
        <v>151</v>
      </c>
      <c r="AU661" s="198" t="s">
        <v>83</v>
      </c>
      <c r="AV661" s="13" t="s">
        <v>83</v>
      </c>
      <c r="AW661" s="13" t="s">
        <v>4</v>
      </c>
      <c r="AX661" s="13" t="s">
        <v>8</v>
      </c>
      <c r="AY661" s="198" t="s">
        <v>134</v>
      </c>
    </row>
    <row r="662" spans="1:65" s="2" customFormat="1" ht="16.5" customHeight="1">
      <c r="A662" s="34"/>
      <c r="B662" s="35"/>
      <c r="C662" s="169" t="s">
        <v>1121</v>
      </c>
      <c r="D662" s="169" t="s">
        <v>136</v>
      </c>
      <c r="E662" s="170" t="s">
        <v>1122</v>
      </c>
      <c r="F662" s="171" t="s">
        <v>1123</v>
      </c>
      <c r="G662" s="172" t="s">
        <v>338</v>
      </c>
      <c r="H662" s="173">
        <v>48</v>
      </c>
      <c r="I662" s="174"/>
      <c r="J662" s="173">
        <f>ROUND(I662*H662,0)</f>
        <v>0</v>
      </c>
      <c r="K662" s="171" t="s">
        <v>146</v>
      </c>
      <c r="L662" s="39"/>
      <c r="M662" s="175" t="s">
        <v>20</v>
      </c>
      <c r="N662" s="176" t="s">
        <v>45</v>
      </c>
      <c r="O662" s="64"/>
      <c r="P662" s="177">
        <f>O662*H662</f>
        <v>0</v>
      </c>
      <c r="Q662" s="177">
        <v>3.0000000000000001E-5</v>
      </c>
      <c r="R662" s="177">
        <f>Q662*H662</f>
        <v>1.4400000000000001E-3</v>
      </c>
      <c r="S662" s="177">
        <v>0</v>
      </c>
      <c r="T662" s="178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79" t="s">
        <v>250</v>
      </c>
      <c r="AT662" s="179" t="s">
        <v>136</v>
      </c>
      <c r="AU662" s="179" t="s">
        <v>83</v>
      </c>
      <c r="AY662" s="17" t="s">
        <v>134</v>
      </c>
      <c r="BE662" s="180">
        <f>IF(N662="základní",J662,0)</f>
        <v>0</v>
      </c>
      <c r="BF662" s="180">
        <f>IF(N662="snížená",J662,0)</f>
        <v>0</v>
      </c>
      <c r="BG662" s="180">
        <f>IF(N662="zákl. přenesená",J662,0)</f>
        <v>0</v>
      </c>
      <c r="BH662" s="180">
        <f>IF(N662="sníž. přenesená",J662,0)</f>
        <v>0</v>
      </c>
      <c r="BI662" s="180">
        <f>IF(N662="nulová",J662,0)</f>
        <v>0</v>
      </c>
      <c r="BJ662" s="17" t="s">
        <v>8</v>
      </c>
      <c r="BK662" s="180">
        <f>ROUND(I662*H662,0)</f>
        <v>0</v>
      </c>
      <c r="BL662" s="17" t="s">
        <v>250</v>
      </c>
      <c r="BM662" s="179" t="s">
        <v>1124</v>
      </c>
    </row>
    <row r="663" spans="1:65" s="2" customFormat="1" ht="10">
      <c r="A663" s="34"/>
      <c r="B663" s="35"/>
      <c r="C663" s="36"/>
      <c r="D663" s="181" t="s">
        <v>141</v>
      </c>
      <c r="E663" s="36"/>
      <c r="F663" s="182" t="s">
        <v>1125</v>
      </c>
      <c r="G663" s="36"/>
      <c r="H663" s="36"/>
      <c r="I663" s="183"/>
      <c r="J663" s="36"/>
      <c r="K663" s="36"/>
      <c r="L663" s="39"/>
      <c r="M663" s="184"/>
      <c r="N663" s="185"/>
      <c r="O663" s="64"/>
      <c r="P663" s="64"/>
      <c r="Q663" s="64"/>
      <c r="R663" s="64"/>
      <c r="S663" s="64"/>
      <c r="T663" s="65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7" t="s">
        <v>141</v>
      </c>
      <c r="AU663" s="17" t="s">
        <v>83</v>
      </c>
    </row>
    <row r="664" spans="1:65" s="2" customFormat="1" ht="10">
      <c r="A664" s="34"/>
      <c r="B664" s="35"/>
      <c r="C664" s="36"/>
      <c r="D664" s="186" t="s">
        <v>149</v>
      </c>
      <c r="E664" s="36"/>
      <c r="F664" s="187" t="s">
        <v>1126</v>
      </c>
      <c r="G664" s="36"/>
      <c r="H664" s="36"/>
      <c r="I664" s="183"/>
      <c r="J664" s="36"/>
      <c r="K664" s="36"/>
      <c r="L664" s="39"/>
      <c r="M664" s="184"/>
      <c r="N664" s="185"/>
      <c r="O664" s="64"/>
      <c r="P664" s="64"/>
      <c r="Q664" s="64"/>
      <c r="R664" s="64"/>
      <c r="S664" s="64"/>
      <c r="T664" s="65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T664" s="17" t="s">
        <v>149</v>
      </c>
      <c r="AU664" s="17" t="s">
        <v>83</v>
      </c>
    </row>
    <row r="665" spans="1:65" s="13" customFormat="1" ht="10">
      <c r="B665" s="188"/>
      <c r="C665" s="189"/>
      <c r="D665" s="181" t="s">
        <v>151</v>
      </c>
      <c r="E665" s="190" t="s">
        <v>20</v>
      </c>
      <c r="F665" s="191" t="s">
        <v>1127</v>
      </c>
      <c r="G665" s="189"/>
      <c r="H665" s="192">
        <v>48</v>
      </c>
      <c r="I665" s="193"/>
      <c r="J665" s="189"/>
      <c r="K665" s="189"/>
      <c r="L665" s="194"/>
      <c r="M665" s="195"/>
      <c r="N665" s="196"/>
      <c r="O665" s="196"/>
      <c r="P665" s="196"/>
      <c r="Q665" s="196"/>
      <c r="R665" s="196"/>
      <c r="S665" s="196"/>
      <c r="T665" s="197"/>
      <c r="AT665" s="198" t="s">
        <v>151</v>
      </c>
      <c r="AU665" s="198" t="s">
        <v>83</v>
      </c>
      <c r="AV665" s="13" t="s">
        <v>83</v>
      </c>
      <c r="AW665" s="13" t="s">
        <v>34</v>
      </c>
      <c r="AX665" s="13" t="s">
        <v>8</v>
      </c>
      <c r="AY665" s="198" t="s">
        <v>134</v>
      </c>
    </row>
    <row r="666" spans="1:65" s="2" customFormat="1" ht="16.5" customHeight="1">
      <c r="A666" s="34"/>
      <c r="B666" s="35"/>
      <c r="C666" s="169" t="s">
        <v>1128</v>
      </c>
      <c r="D666" s="169" t="s">
        <v>136</v>
      </c>
      <c r="E666" s="170" t="s">
        <v>1129</v>
      </c>
      <c r="F666" s="171" t="s">
        <v>1130</v>
      </c>
      <c r="G666" s="172" t="s">
        <v>187</v>
      </c>
      <c r="H666" s="173">
        <v>31.6</v>
      </c>
      <c r="I666" s="174"/>
      <c r="J666" s="173">
        <f>ROUND(I666*H666,0)</f>
        <v>0</v>
      </c>
      <c r="K666" s="171" t="s">
        <v>146</v>
      </c>
      <c r="L666" s="39"/>
      <c r="M666" s="175" t="s">
        <v>20</v>
      </c>
      <c r="N666" s="176" t="s">
        <v>45</v>
      </c>
      <c r="O666" s="64"/>
      <c r="P666" s="177">
        <f>O666*H666</f>
        <v>0</v>
      </c>
      <c r="Q666" s="177">
        <v>5.0000000000000002E-5</v>
      </c>
      <c r="R666" s="177">
        <f>Q666*H666</f>
        <v>1.5800000000000002E-3</v>
      </c>
      <c r="S666" s="177">
        <v>0</v>
      </c>
      <c r="T666" s="178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79" t="s">
        <v>250</v>
      </c>
      <c r="AT666" s="179" t="s">
        <v>136</v>
      </c>
      <c r="AU666" s="179" t="s">
        <v>83</v>
      </c>
      <c r="AY666" s="17" t="s">
        <v>134</v>
      </c>
      <c r="BE666" s="180">
        <f>IF(N666="základní",J666,0)</f>
        <v>0</v>
      </c>
      <c r="BF666" s="180">
        <f>IF(N666="snížená",J666,0)</f>
        <v>0</v>
      </c>
      <c r="BG666" s="180">
        <f>IF(N666="zákl. přenesená",J666,0)</f>
        <v>0</v>
      </c>
      <c r="BH666" s="180">
        <f>IF(N666="sníž. přenesená",J666,0)</f>
        <v>0</v>
      </c>
      <c r="BI666" s="180">
        <f>IF(N666="nulová",J666,0)</f>
        <v>0</v>
      </c>
      <c r="BJ666" s="17" t="s">
        <v>8</v>
      </c>
      <c r="BK666" s="180">
        <f>ROUND(I666*H666,0)</f>
        <v>0</v>
      </c>
      <c r="BL666" s="17" t="s">
        <v>250</v>
      </c>
      <c r="BM666" s="179" t="s">
        <v>1131</v>
      </c>
    </row>
    <row r="667" spans="1:65" s="2" customFormat="1" ht="10">
      <c r="A667" s="34"/>
      <c r="B667" s="35"/>
      <c r="C667" s="36"/>
      <c r="D667" s="181" t="s">
        <v>141</v>
      </c>
      <c r="E667" s="36"/>
      <c r="F667" s="182" t="s">
        <v>1132</v>
      </c>
      <c r="G667" s="36"/>
      <c r="H667" s="36"/>
      <c r="I667" s="183"/>
      <c r="J667" s="36"/>
      <c r="K667" s="36"/>
      <c r="L667" s="39"/>
      <c r="M667" s="184"/>
      <c r="N667" s="185"/>
      <c r="O667" s="64"/>
      <c r="P667" s="64"/>
      <c r="Q667" s="64"/>
      <c r="R667" s="64"/>
      <c r="S667" s="64"/>
      <c r="T667" s="65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T667" s="17" t="s">
        <v>141</v>
      </c>
      <c r="AU667" s="17" t="s">
        <v>83</v>
      </c>
    </row>
    <row r="668" spans="1:65" s="2" customFormat="1" ht="10">
      <c r="A668" s="34"/>
      <c r="B668" s="35"/>
      <c r="C668" s="36"/>
      <c r="D668" s="186" t="s">
        <v>149</v>
      </c>
      <c r="E668" s="36"/>
      <c r="F668" s="187" t="s">
        <v>1133</v>
      </c>
      <c r="G668" s="36"/>
      <c r="H668" s="36"/>
      <c r="I668" s="183"/>
      <c r="J668" s="36"/>
      <c r="K668" s="36"/>
      <c r="L668" s="39"/>
      <c r="M668" s="184"/>
      <c r="N668" s="185"/>
      <c r="O668" s="64"/>
      <c r="P668" s="64"/>
      <c r="Q668" s="64"/>
      <c r="R668" s="64"/>
      <c r="S668" s="64"/>
      <c r="T668" s="65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7" t="s">
        <v>149</v>
      </c>
      <c r="AU668" s="17" t="s">
        <v>83</v>
      </c>
    </row>
    <row r="669" spans="1:65" s="13" customFormat="1" ht="10">
      <c r="B669" s="188"/>
      <c r="C669" s="189"/>
      <c r="D669" s="181" t="s">
        <v>151</v>
      </c>
      <c r="E669" s="190" t="s">
        <v>20</v>
      </c>
      <c r="F669" s="191" t="s">
        <v>1134</v>
      </c>
      <c r="G669" s="189"/>
      <c r="H669" s="192">
        <v>31.6</v>
      </c>
      <c r="I669" s="193"/>
      <c r="J669" s="189"/>
      <c r="K669" s="189"/>
      <c r="L669" s="194"/>
      <c r="M669" s="195"/>
      <c r="N669" s="196"/>
      <c r="O669" s="196"/>
      <c r="P669" s="196"/>
      <c r="Q669" s="196"/>
      <c r="R669" s="196"/>
      <c r="S669" s="196"/>
      <c r="T669" s="197"/>
      <c r="AT669" s="198" t="s">
        <v>151</v>
      </c>
      <c r="AU669" s="198" t="s">
        <v>83</v>
      </c>
      <c r="AV669" s="13" t="s">
        <v>83</v>
      </c>
      <c r="AW669" s="13" t="s">
        <v>34</v>
      </c>
      <c r="AX669" s="13" t="s">
        <v>8</v>
      </c>
      <c r="AY669" s="198" t="s">
        <v>134</v>
      </c>
    </row>
    <row r="670" spans="1:65" s="2" customFormat="1" ht="16.5" customHeight="1">
      <c r="A670" s="34"/>
      <c r="B670" s="35"/>
      <c r="C670" s="169" t="s">
        <v>1135</v>
      </c>
      <c r="D670" s="169" t="s">
        <v>136</v>
      </c>
      <c r="E670" s="170" t="s">
        <v>1136</v>
      </c>
      <c r="F670" s="171" t="s">
        <v>1137</v>
      </c>
      <c r="G670" s="172" t="s">
        <v>847</v>
      </c>
      <c r="H670" s="174"/>
      <c r="I670" s="174"/>
      <c r="J670" s="173">
        <f>ROUND(I670*H670,0)</f>
        <v>0</v>
      </c>
      <c r="K670" s="171" t="s">
        <v>146</v>
      </c>
      <c r="L670" s="39"/>
      <c r="M670" s="175" t="s">
        <v>20</v>
      </c>
      <c r="N670" s="176" t="s">
        <v>45</v>
      </c>
      <c r="O670" s="64"/>
      <c r="P670" s="177">
        <f>O670*H670</f>
        <v>0</v>
      </c>
      <c r="Q670" s="177">
        <v>0</v>
      </c>
      <c r="R670" s="177">
        <f>Q670*H670</f>
        <v>0</v>
      </c>
      <c r="S670" s="177">
        <v>0</v>
      </c>
      <c r="T670" s="178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179" t="s">
        <v>250</v>
      </c>
      <c r="AT670" s="179" t="s">
        <v>136</v>
      </c>
      <c r="AU670" s="179" t="s">
        <v>83</v>
      </c>
      <c r="AY670" s="17" t="s">
        <v>134</v>
      </c>
      <c r="BE670" s="180">
        <f>IF(N670="základní",J670,0)</f>
        <v>0</v>
      </c>
      <c r="BF670" s="180">
        <f>IF(N670="snížená",J670,0)</f>
        <v>0</v>
      </c>
      <c r="BG670" s="180">
        <f>IF(N670="zákl. přenesená",J670,0)</f>
        <v>0</v>
      </c>
      <c r="BH670" s="180">
        <f>IF(N670="sníž. přenesená",J670,0)</f>
        <v>0</v>
      </c>
      <c r="BI670" s="180">
        <f>IF(N670="nulová",J670,0)</f>
        <v>0</v>
      </c>
      <c r="BJ670" s="17" t="s">
        <v>8</v>
      </c>
      <c r="BK670" s="180">
        <f>ROUND(I670*H670,0)</f>
        <v>0</v>
      </c>
      <c r="BL670" s="17" t="s">
        <v>250</v>
      </c>
      <c r="BM670" s="179" t="s">
        <v>1138</v>
      </c>
    </row>
    <row r="671" spans="1:65" s="2" customFormat="1" ht="18">
      <c r="A671" s="34"/>
      <c r="B671" s="35"/>
      <c r="C671" s="36"/>
      <c r="D671" s="181" t="s">
        <v>141</v>
      </c>
      <c r="E671" s="36"/>
      <c r="F671" s="182" t="s">
        <v>1139</v>
      </c>
      <c r="G671" s="36"/>
      <c r="H671" s="36"/>
      <c r="I671" s="183"/>
      <c r="J671" s="36"/>
      <c r="K671" s="36"/>
      <c r="L671" s="39"/>
      <c r="M671" s="184"/>
      <c r="N671" s="185"/>
      <c r="O671" s="64"/>
      <c r="P671" s="64"/>
      <c r="Q671" s="64"/>
      <c r="R671" s="64"/>
      <c r="S671" s="64"/>
      <c r="T671" s="65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T671" s="17" t="s">
        <v>141</v>
      </c>
      <c r="AU671" s="17" t="s">
        <v>83</v>
      </c>
    </row>
    <row r="672" spans="1:65" s="2" customFormat="1" ht="10">
      <c r="A672" s="34"/>
      <c r="B672" s="35"/>
      <c r="C672" s="36"/>
      <c r="D672" s="186" t="s">
        <v>149</v>
      </c>
      <c r="E672" s="36"/>
      <c r="F672" s="187" t="s">
        <v>1140</v>
      </c>
      <c r="G672" s="36"/>
      <c r="H672" s="36"/>
      <c r="I672" s="183"/>
      <c r="J672" s="36"/>
      <c r="K672" s="36"/>
      <c r="L672" s="39"/>
      <c r="M672" s="184"/>
      <c r="N672" s="185"/>
      <c r="O672" s="64"/>
      <c r="P672" s="64"/>
      <c r="Q672" s="64"/>
      <c r="R672" s="64"/>
      <c r="S672" s="64"/>
      <c r="T672" s="65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T672" s="17" t="s">
        <v>149</v>
      </c>
      <c r="AU672" s="17" t="s">
        <v>83</v>
      </c>
    </row>
    <row r="673" spans="1:65" s="12" customFormat="1" ht="22.75" customHeight="1">
      <c r="B673" s="153"/>
      <c r="C673" s="154"/>
      <c r="D673" s="155" t="s">
        <v>73</v>
      </c>
      <c r="E673" s="167" t="s">
        <v>1141</v>
      </c>
      <c r="F673" s="167" t="s">
        <v>1142</v>
      </c>
      <c r="G673" s="154"/>
      <c r="H673" s="154"/>
      <c r="I673" s="157"/>
      <c r="J673" s="168">
        <f>BK673</f>
        <v>0</v>
      </c>
      <c r="K673" s="154"/>
      <c r="L673" s="159"/>
      <c r="M673" s="160"/>
      <c r="N673" s="161"/>
      <c r="O673" s="161"/>
      <c r="P673" s="162">
        <f>SUM(P674:P706)</f>
        <v>0</v>
      </c>
      <c r="Q673" s="161"/>
      <c r="R673" s="162">
        <f>SUM(R674:R706)</f>
        <v>3.4869999999999998E-2</v>
      </c>
      <c r="S673" s="161"/>
      <c r="T673" s="163">
        <f>SUM(T674:T706)</f>
        <v>9.7999999999999997E-3</v>
      </c>
      <c r="AR673" s="164" t="s">
        <v>83</v>
      </c>
      <c r="AT673" s="165" t="s">
        <v>73</v>
      </c>
      <c r="AU673" s="165" t="s">
        <v>8</v>
      </c>
      <c r="AY673" s="164" t="s">
        <v>134</v>
      </c>
      <c r="BK673" s="166">
        <f>SUM(BK674:BK706)</f>
        <v>0</v>
      </c>
    </row>
    <row r="674" spans="1:65" s="2" customFormat="1" ht="16.5" customHeight="1">
      <c r="A674" s="34"/>
      <c r="B674" s="35"/>
      <c r="C674" s="169" t="s">
        <v>1143</v>
      </c>
      <c r="D674" s="169" t="s">
        <v>136</v>
      </c>
      <c r="E674" s="170" t="s">
        <v>1144</v>
      </c>
      <c r="F674" s="171" t="s">
        <v>1145</v>
      </c>
      <c r="G674" s="172" t="s">
        <v>187</v>
      </c>
      <c r="H674" s="173">
        <v>12.5</v>
      </c>
      <c r="I674" s="174"/>
      <c r="J674" s="173">
        <f>ROUND(I674*H674,0)</f>
        <v>0</v>
      </c>
      <c r="K674" s="171" t="s">
        <v>146</v>
      </c>
      <c r="L674" s="39"/>
      <c r="M674" s="175" t="s">
        <v>20</v>
      </c>
      <c r="N674" s="176" t="s">
        <v>45</v>
      </c>
      <c r="O674" s="64"/>
      <c r="P674" s="177">
        <f>O674*H674</f>
        <v>0</v>
      </c>
      <c r="Q674" s="177">
        <v>2.9999999999999997E-4</v>
      </c>
      <c r="R674" s="177">
        <f>Q674*H674</f>
        <v>3.7499999999999999E-3</v>
      </c>
      <c r="S674" s="177">
        <v>0</v>
      </c>
      <c r="T674" s="178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79" t="s">
        <v>250</v>
      </c>
      <c r="AT674" s="179" t="s">
        <v>136</v>
      </c>
      <c r="AU674" s="179" t="s">
        <v>83</v>
      </c>
      <c r="AY674" s="17" t="s">
        <v>134</v>
      </c>
      <c r="BE674" s="180">
        <f>IF(N674="základní",J674,0)</f>
        <v>0</v>
      </c>
      <c r="BF674" s="180">
        <f>IF(N674="snížená",J674,0)</f>
        <v>0</v>
      </c>
      <c r="BG674" s="180">
        <f>IF(N674="zákl. přenesená",J674,0)</f>
        <v>0</v>
      </c>
      <c r="BH674" s="180">
        <f>IF(N674="sníž. přenesená",J674,0)</f>
        <v>0</v>
      </c>
      <c r="BI674" s="180">
        <f>IF(N674="nulová",J674,0)</f>
        <v>0</v>
      </c>
      <c r="BJ674" s="17" t="s">
        <v>8</v>
      </c>
      <c r="BK674" s="180">
        <f>ROUND(I674*H674,0)</f>
        <v>0</v>
      </c>
      <c r="BL674" s="17" t="s">
        <v>250</v>
      </c>
      <c r="BM674" s="179" t="s">
        <v>1146</v>
      </c>
    </row>
    <row r="675" spans="1:65" s="2" customFormat="1" ht="10">
      <c r="A675" s="34"/>
      <c r="B675" s="35"/>
      <c r="C675" s="36"/>
      <c r="D675" s="181" t="s">
        <v>141</v>
      </c>
      <c r="E675" s="36"/>
      <c r="F675" s="182" t="s">
        <v>1147</v>
      </c>
      <c r="G675" s="36"/>
      <c r="H675" s="36"/>
      <c r="I675" s="183"/>
      <c r="J675" s="36"/>
      <c r="K675" s="36"/>
      <c r="L675" s="39"/>
      <c r="M675" s="184"/>
      <c r="N675" s="185"/>
      <c r="O675" s="64"/>
      <c r="P675" s="64"/>
      <c r="Q675" s="64"/>
      <c r="R675" s="64"/>
      <c r="S675" s="64"/>
      <c r="T675" s="65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7" t="s">
        <v>141</v>
      </c>
      <c r="AU675" s="17" t="s">
        <v>83</v>
      </c>
    </row>
    <row r="676" spans="1:65" s="2" customFormat="1" ht="10">
      <c r="A676" s="34"/>
      <c r="B676" s="35"/>
      <c r="C676" s="36"/>
      <c r="D676" s="186" t="s">
        <v>149</v>
      </c>
      <c r="E676" s="36"/>
      <c r="F676" s="187" t="s">
        <v>1148</v>
      </c>
      <c r="G676" s="36"/>
      <c r="H676" s="36"/>
      <c r="I676" s="183"/>
      <c r="J676" s="36"/>
      <c r="K676" s="36"/>
      <c r="L676" s="39"/>
      <c r="M676" s="184"/>
      <c r="N676" s="185"/>
      <c r="O676" s="64"/>
      <c r="P676" s="64"/>
      <c r="Q676" s="64"/>
      <c r="R676" s="64"/>
      <c r="S676" s="64"/>
      <c r="T676" s="65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T676" s="17" t="s">
        <v>149</v>
      </c>
      <c r="AU676" s="17" t="s">
        <v>83</v>
      </c>
    </row>
    <row r="677" spans="1:65" s="13" customFormat="1" ht="10">
      <c r="B677" s="188"/>
      <c r="C677" s="189"/>
      <c r="D677" s="181" t="s">
        <v>151</v>
      </c>
      <c r="E677" s="190" t="s">
        <v>20</v>
      </c>
      <c r="F677" s="191" t="s">
        <v>1149</v>
      </c>
      <c r="G677" s="189"/>
      <c r="H677" s="192">
        <v>12.5</v>
      </c>
      <c r="I677" s="193"/>
      <c r="J677" s="189"/>
      <c r="K677" s="189"/>
      <c r="L677" s="194"/>
      <c r="M677" s="195"/>
      <c r="N677" s="196"/>
      <c r="O677" s="196"/>
      <c r="P677" s="196"/>
      <c r="Q677" s="196"/>
      <c r="R677" s="196"/>
      <c r="S677" s="196"/>
      <c r="T677" s="197"/>
      <c r="AT677" s="198" t="s">
        <v>151</v>
      </c>
      <c r="AU677" s="198" t="s">
        <v>83</v>
      </c>
      <c r="AV677" s="13" t="s">
        <v>83</v>
      </c>
      <c r="AW677" s="13" t="s">
        <v>34</v>
      </c>
      <c r="AX677" s="13" t="s">
        <v>8</v>
      </c>
      <c r="AY677" s="198" t="s">
        <v>134</v>
      </c>
    </row>
    <row r="678" spans="1:65" s="2" customFormat="1" ht="16.5" customHeight="1">
      <c r="A678" s="34"/>
      <c r="B678" s="35"/>
      <c r="C678" s="169" t="s">
        <v>1150</v>
      </c>
      <c r="D678" s="169" t="s">
        <v>136</v>
      </c>
      <c r="E678" s="170" t="s">
        <v>1151</v>
      </c>
      <c r="F678" s="171" t="s">
        <v>1152</v>
      </c>
      <c r="G678" s="172" t="s">
        <v>187</v>
      </c>
      <c r="H678" s="173">
        <v>12.5</v>
      </c>
      <c r="I678" s="174"/>
      <c r="J678" s="173">
        <f>ROUND(I678*H678,0)</f>
        <v>0</v>
      </c>
      <c r="K678" s="171" t="s">
        <v>146</v>
      </c>
      <c r="L678" s="39"/>
      <c r="M678" s="175" t="s">
        <v>20</v>
      </c>
      <c r="N678" s="176" t="s">
        <v>45</v>
      </c>
      <c r="O678" s="64"/>
      <c r="P678" s="177">
        <f>O678*H678</f>
        <v>0</v>
      </c>
      <c r="Q678" s="177">
        <v>1.5E-3</v>
      </c>
      <c r="R678" s="177">
        <f>Q678*H678</f>
        <v>1.8749999999999999E-2</v>
      </c>
      <c r="S678" s="177">
        <v>0</v>
      </c>
      <c r="T678" s="178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79" t="s">
        <v>250</v>
      </c>
      <c r="AT678" s="179" t="s">
        <v>136</v>
      </c>
      <c r="AU678" s="179" t="s">
        <v>83</v>
      </c>
      <c r="AY678" s="17" t="s">
        <v>134</v>
      </c>
      <c r="BE678" s="180">
        <f>IF(N678="základní",J678,0)</f>
        <v>0</v>
      </c>
      <c r="BF678" s="180">
        <f>IF(N678="snížená",J678,0)</f>
        <v>0</v>
      </c>
      <c r="BG678" s="180">
        <f>IF(N678="zákl. přenesená",J678,0)</f>
        <v>0</v>
      </c>
      <c r="BH678" s="180">
        <f>IF(N678="sníž. přenesená",J678,0)</f>
        <v>0</v>
      </c>
      <c r="BI678" s="180">
        <f>IF(N678="nulová",J678,0)</f>
        <v>0</v>
      </c>
      <c r="BJ678" s="17" t="s">
        <v>8</v>
      </c>
      <c r="BK678" s="180">
        <f>ROUND(I678*H678,0)</f>
        <v>0</v>
      </c>
      <c r="BL678" s="17" t="s">
        <v>250</v>
      </c>
      <c r="BM678" s="179" t="s">
        <v>1153</v>
      </c>
    </row>
    <row r="679" spans="1:65" s="2" customFormat="1" ht="10">
      <c r="A679" s="34"/>
      <c r="B679" s="35"/>
      <c r="C679" s="36"/>
      <c r="D679" s="181" t="s">
        <v>141</v>
      </c>
      <c r="E679" s="36"/>
      <c r="F679" s="182" t="s">
        <v>1154</v>
      </c>
      <c r="G679" s="36"/>
      <c r="H679" s="36"/>
      <c r="I679" s="183"/>
      <c r="J679" s="36"/>
      <c r="K679" s="36"/>
      <c r="L679" s="39"/>
      <c r="M679" s="184"/>
      <c r="N679" s="185"/>
      <c r="O679" s="64"/>
      <c r="P679" s="64"/>
      <c r="Q679" s="64"/>
      <c r="R679" s="64"/>
      <c r="S679" s="64"/>
      <c r="T679" s="65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7" t="s">
        <v>141</v>
      </c>
      <c r="AU679" s="17" t="s">
        <v>83</v>
      </c>
    </row>
    <row r="680" spans="1:65" s="2" customFormat="1" ht="10">
      <c r="A680" s="34"/>
      <c r="B680" s="35"/>
      <c r="C680" s="36"/>
      <c r="D680" s="186" t="s">
        <v>149</v>
      </c>
      <c r="E680" s="36"/>
      <c r="F680" s="187" t="s">
        <v>1155</v>
      </c>
      <c r="G680" s="36"/>
      <c r="H680" s="36"/>
      <c r="I680" s="183"/>
      <c r="J680" s="36"/>
      <c r="K680" s="36"/>
      <c r="L680" s="39"/>
      <c r="M680" s="184"/>
      <c r="N680" s="185"/>
      <c r="O680" s="64"/>
      <c r="P680" s="64"/>
      <c r="Q680" s="64"/>
      <c r="R680" s="64"/>
      <c r="S680" s="64"/>
      <c r="T680" s="65"/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T680" s="17" t="s">
        <v>149</v>
      </c>
      <c r="AU680" s="17" t="s">
        <v>83</v>
      </c>
    </row>
    <row r="681" spans="1:65" s="13" customFormat="1" ht="10">
      <c r="B681" s="188"/>
      <c r="C681" s="189"/>
      <c r="D681" s="181" t="s">
        <v>151</v>
      </c>
      <c r="E681" s="190" t="s">
        <v>20</v>
      </c>
      <c r="F681" s="191" t="s">
        <v>1149</v>
      </c>
      <c r="G681" s="189"/>
      <c r="H681" s="192">
        <v>12.5</v>
      </c>
      <c r="I681" s="193"/>
      <c r="J681" s="189"/>
      <c r="K681" s="189"/>
      <c r="L681" s="194"/>
      <c r="M681" s="195"/>
      <c r="N681" s="196"/>
      <c r="O681" s="196"/>
      <c r="P681" s="196"/>
      <c r="Q681" s="196"/>
      <c r="R681" s="196"/>
      <c r="S681" s="196"/>
      <c r="T681" s="197"/>
      <c r="AT681" s="198" t="s">
        <v>151</v>
      </c>
      <c r="AU681" s="198" t="s">
        <v>83</v>
      </c>
      <c r="AV681" s="13" t="s">
        <v>83</v>
      </c>
      <c r="AW681" s="13" t="s">
        <v>34</v>
      </c>
      <c r="AX681" s="13" t="s">
        <v>8</v>
      </c>
      <c r="AY681" s="198" t="s">
        <v>134</v>
      </c>
    </row>
    <row r="682" spans="1:65" s="2" customFormat="1" ht="16.5" customHeight="1">
      <c r="A682" s="34"/>
      <c r="B682" s="35"/>
      <c r="C682" s="169" t="s">
        <v>1156</v>
      </c>
      <c r="D682" s="169" t="s">
        <v>136</v>
      </c>
      <c r="E682" s="170" t="s">
        <v>1157</v>
      </c>
      <c r="F682" s="171" t="s">
        <v>1158</v>
      </c>
      <c r="G682" s="172" t="s">
        <v>282</v>
      </c>
      <c r="H682" s="173">
        <v>14</v>
      </c>
      <c r="I682" s="174"/>
      <c r="J682" s="173">
        <f>ROUND(I682*H682,0)</f>
        <v>0</v>
      </c>
      <c r="K682" s="171" t="s">
        <v>146</v>
      </c>
      <c r="L682" s="39"/>
      <c r="M682" s="175" t="s">
        <v>20</v>
      </c>
      <c r="N682" s="176" t="s">
        <v>45</v>
      </c>
      <c r="O682" s="64"/>
      <c r="P682" s="177">
        <f>O682*H682</f>
        <v>0</v>
      </c>
      <c r="Q682" s="177">
        <v>1.2E-4</v>
      </c>
      <c r="R682" s="177">
        <f>Q682*H682</f>
        <v>1.6800000000000001E-3</v>
      </c>
      <c r="S682" s="177">
        <v>6.9999999999999999E-4</v>
      </c>
      <c r="T682" s="178">
        <f>S682*H682</f>
        <v>9.7999999999999997E-3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79" t="s">
        <v>250</v>
      </c>
      <c r="AT682" s="179" t="s">
        <v>136</v>
      </c>
      <c r="AU682" s="179" t="s">
        <v>83</v>
      </c>
      <c r="AY682" s="17" t="s">
        <v>134</v>
      </c>
      <c r="BE682" s="180">
        <f>IF(N682="základní",J682,0)</f>
        <v>0</v>
      </c>
      <c r="BF682" s="180">
        <f>IF(N682="snížená",J682,0)</f>
        <v>0</v>
      </c>
      <c r="BG682" s="180">
        <f>IF(N682="zákl. přenesená",J682,0)</f>
        <v>0</v>
      </c>
      <c r="BH682" s="180">
        <f>IF(N682="sníž. přenesená",J682,0)</f>
        <v>0</v>
      </c>
      <c r="BI682" s="180">
        <f>IF(N682="nulová",J682,0)</f>
        <v>0</v>
      </c>
      <c r="BJ682" s="17" t="s">
        <v>8</v>
      </c>
      <c r="BK682" s="180">
        <f>ROUND(I682*H682,0)</f>
        <v>0</v>
      </c>
      <c r="BL682" s="17" t="s">
        <v>250</v>
      </c>
      <c r="BM682" s="179" t="s">
        <v>1159</v>
      </c>
    </row>
    <row r="683" spans="1:65" s="2" customFormat="1" ht="10">
      <c r="A683" s="34"/>
      <c r="B683" s="35"/>
      <c r="C683" s="36"/>
      <c r="D683" s="181" t="s">
        <v>141</v>
      </c>
      <c r="E683" s="36"/>
      <c r="F683" s="182" t="s">
        <v>1160</v>
      </c>
      <c r="G683" s="36"/>
      <c r="H683" s="36"/>
      <c r="I683" s="183"/>
      <c r="J683" s="36"/>
      <c r="K683" s="36"/>
      <c r="L683" s="39"/>
      <c r="M683" s="184"/>
      <c r="N683" s="185"/>
      <c r="O683" s="64"/>
      <c r="P683" s="64"/>
      <c r="Q683" s="64"/>
      <c r="R683" s="64"/>
      <c r="S683" s="64"/>
      <c r="T683" s="65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7" t="s">
        <v>141</v>
      </c>
      <c r="AU683" s="17" t="s">
        <v>83</v>
      </c>
    </row>
    <row r="684" spans="1:65" s="2" customFormat="1" ht="10">
      <c r="A684" s="34"/>
      <c r="B684" s="35"/>
      <c r="C684" s="36"/>
      <c r="D684" s="186" t="s">
        <v>149</v>
      </c>
      <c r="E684" s="36"/>
      <c r="F684" s="187" t="s">
        <v>1161</v>
      </c>
      <c r="G684" s="36"/>
      <c r="H684" s="36"/>
      <c r="I684" s="183"/>
      <c r="J684" s="36"/>
      <c r="K684" s="36"/>
      <c r="L684" s="39"/>
      <c r="M684" s="184"/>
      <c r="N684" s="185"/>
      <c r="O684" s="64"/>
      <c r="P684" s="64"/>
      <c r="Q684" s="64"/>
      <c r="R684" s="64"/>
      <c r="S684" s="64"/>
      <c r="T684" s="65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7" t="s">
        <v>149</v>
      </c>
      <c r="AU684" s="17" t="s">
        <v>83</v>
      </c>
    </row>
    <row r="685" spans="1:65" s="13" customFormat="1" ht="10">
      <c r="B685" s="188"/>
      <c r="C685" s="189"/>
      <c r="D685" s="181" t="s">
        <v>151</v>
      </c>
      <c r="E685" s="190" t="s">
        <v>20</v>
      </c>
      <c r="F685" s="191" t="s">
        <v>236</v>
      </c>
      <c r="G685" s="189"/>
      <c r="H685" s="192">
        <v>14</v>
      </c>
      <c r="I685" s="193"/>
      <c r="J685" s="189"/>
      <c r="K685" s="189"/>
      <c r="L685" s="194"/>
      <c r="M685" s="195"/>
      <c r="N685" s="196"/>
      <c r="O685" s="196"/>
      <c r="P685" s="196"/>
      <c r="Q685" s="196"/>
      <c r="R685" s="196"/>
      <c r="S685" s="196"/>
      <c r="T685" s="197"/>
      <c r="AT685" s="198" t="s">
        <v>151</v>
      </c>
      <c r="AU685" s="198" t="s">
        <v>83</v>
      </c>
      <c r="AV685" s="13" t="s">
        <v>83</v>
      </c>
      <c r="AW685" s="13" t="s">
        <v>34</v>
      </c>
      <c r="AX685" s="13" t="s">
        <v>8</v>
      </c>
      <c r="AY685" s="198" t="s">
        <v>134</v>
      </c>
    </row>
    <row r="686" spans="1:65" s="2" customFormat="1" ht="16.5" customHeight="1">
      <c r="A686" s="34"/>
      <c r="B686" s="35"/>
      <c r="C686" s="210" t="s">
        <v>1162</v>
      </c>
      <c r="D686" s="210" t="s">
        <v>320</v>
      </c>
      <c r="E686" s="211" t="s">
        <v>1163</v>
      </c>
      <c r="F686" s="212" t="s">
        <v>1164</v>
      </c>
      <c r="G686" s="213" t="s">
        <v>187</v>
      </c>
      <c r="H686" s="214">
        <v>0.35</v>
      </c>
      <c r="I686" s="215"/>
      <c r="J686" s="214">
        <f>ROUND(I686*H686,0)</f>
        <v>0</v>
      </c>
      <c r="K686" s="212" t="s">
        <v>146</v>
      </c>
      <c r="L686" s="216"/>
      <c r="M686" s="217" t="s">
        <v>20</v>
      </c>
      <c r="N686" s="218" t="s">
        <v>45</v>
      </c>
      <c r="O686" s="64"/>
      <c r="P686" s="177">
        <f>O686*H686</f>
        <v>0</v>
      </c>
      <c r="Q686" s="177">
        <v>9.7999999999999997E-3</v>
      </c>
      <c r="R686" s="177">
        <f>Q686*H686</f>
        <v>3.4299999999999995E-3</v>
      </c>
      <c r="S686" s="177">
        <v>0</v>
      </c>
      <c r="T686" s="178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79" t="s">
        <v>357</v>
      </c>
      <c r="AT686" s="179" t="s">
        <v>320</v>
      </c>
      <c r="AU686" s="179" t="s">
        <v>83</v>
      </c>
      <c r="AY686" s="17" t="s">
        <v>134</v>
      </c>
      <c r="BE686" s="180">
        <f>IF(N686="základní",J686,0)</f>
        <v>0</v>
      </c>
      <c r="BF686" s="180">
        <f>IF(N686="snížená",J686,0)</f>
        <v>0</v>
      </c>
      <c r="BG686" s="180">
        <f>IF(N686="zákl. přenesená",J686,0)</f>
        <v>0</v>
      </c>
      <c r="BH686" s="180">
        <f>IF(N686="sníž. přenesená",J686,0)</f>
        <v>0</v>
      </c>
      <c r="BI686" s="180">
        <f>IF(N686="nulová",J686,0)</f>
        <v>0</v>
      </c>
      <c r="BJ686" s="17" t="s">
        <v>8</v>
      </c>
      <c r="BK686" s="180">
        <f>ROUND(I686*H686,0)</f>
        <v>0</v>
      </c>
      <c r="BL686" s="17" t="s">
        <v>250</v>
      </c>
      <c r="BM686" s="179" t="s">
        <v>1165</v>
      </c>
    </row>
    <row r="687" spans="1:65" s="2" customFormat="1" ht="10">
      <c r="A687" s="34"/>
      <c r="B687" s="35"/>
      <c r="C687" s="36"/>
      <c r="D687" s="181" t="s">
        <v>141</v>
      </c>
      <c r="E687" s="36"/>
      <c r="F687" s="182" t="s">
        <v>1164</v>
      </c>
      <c r="G687" s="36"/>
      <c r="H687" s="36"/>
      <c r="I687" s="183"/>
      <c r="J687" s="36"/>
      <c r="K687" s="36"/>
      <c r="L687" s="39"/>
      <c r="M687" s="184"/>
      <c r="N687" s="185"/>
      <c r="O687" s="64"/>
      <c r="P687" s="64"/>
      <c r="Q687" s="64"/>
      <c r="R687" s="64"/>
      <c r="S687" s="64"/>
      <c r="T687" s="65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T687" s="17" t="s">
        <v>141</v>
      </c>
      <c r="AU687" s="17" t="s">
        <v>83</v>
      </c>
    </row>
    <row r="688" spans="1:65" s="13" customFormat="1" ht="10">
      <c r="B688" s="188"/>
      <c r="C688" s="189"/>
      <c r="D688" s="181" t="s">
        <v>151</v>
      </c>
      <c r="E688" s="190" t="s">
        <v>20</v>
      </c>
      <c r="F688" s="191" t="s">
        <v>1166</v>
      </c>
      <c r="G688" s="189"/>
      <c r="H688" s="192">
        <v>0.32</v>
      </c>
      <c r="I688" s="193"/>
      <c r="J688" s="189"/>
      <c r="K688" s="189"/>
      <c r="L688" s="194"/>
      <c r="M688" s="195"/>
      <c r="N688" s="196"/>
      <c r="O688" s="196"/>
      <c r="P688" s="196"/>
      <c r="Q688" s="196"/>
      <c r="R688" s="196"/>
      <c r="S688" s="196"/>
      <c r="T688" s="197"/>
      <c r="AT688" s="198" t="s">
        <v>151</v>
      </c>
      <c r="AU688" s="198" t="s">
        <v>83</v>
      </c>
      <c r="AV688" s="13" t="s">
        <v>83</v>
      </c>
      <c r="AW688" s="13" t="s">
        <v>34</v>
      </c>
      <c r="AX688" s="13" t="s">
        <v>8</v>
      </c>
      <c r="AY688" s="198" t="s">
        <v>134</v>
      </c>
    </row>
    <row r="689" spans="1:65" s="13" customFormat="1" ht="10">
      <c r="B689" s="188"/>
      <c r="C689" s="189"/>
      <c r="D689" s="181" t="s">
        <v>151</v>
      </c>
      <c r="E689" s="189"/>
      <c r="F689" s="191" t="s">
        <v>1167</v>
      </c>
      <c r="G689" s="189"/>
      <c r="H689" s="192">
        <v>0.35</v>
      </c>
      <c r="I689" s="193"/>
      <c r="J689" s="189"/>
      <c r="K689" s="189"/>
      <c r="L689" s="194"/>
      <c r="M689" s="195"/>
      <c r="N689" s="196"/>
      <c r="O689" s="196"/>
      <c r="P689" s="196"/>
      <c r="Q689" s="196"/>
      <c r="R689" s="196"/>
      <c r="S689" s="196"/>
      <c r="T689" s="197"/>
      <c r="AT689" s="198" t="s">
        <v>151</v>
      </c>
      <c r="AU689" s="198" t="s">
        <v>83</v>
      </c>
      <c r="AV689" s="13" t="s">
        <v>83</v>
      </c>
      <c r="AW689" s="13" t="s">
        <v>4</v>
      </c>
      <c r="AX689" s="13" t="s">
        <v>8</v>
      </c>
      <c r="AY689" s="198" t="s">
        <v>134</v>
      </c>
    </row>
    <row r="690" spans="1:65" s="2" customFormat="1" ht="16.5" customHeight="1">
      <c r="A690" s="34"/>
      <c r="B690" s="35"/>
      <c r="C690" s="169" t="s">
        <v>1168</v>
      </c>
      <c r="D690" s="169" t="s">
        <v>136</v>
      </c>
      <c r="E690" s="170" t="s">
        <v>1169</v>
      </c>
      <c r="F690" s="171" t="s">
        <v>1170</v>
      </c>
      <c r="G690" s="172" t="s">
        <v>187</v>
      </c>
      <c r="H690" s="173">
        <v>12.5</v>
      </c>
      <c r="I690" s="174"/>
      <c r="J690" s="173">
        <f>ROUND(I690*H690,0)</f>
        <v>0</v>
      </c>
      <c r="K690" s="171" t="s">
        <v>146</v>
      </c>
      <c r="L690" s="39"/>
      <c r="M690" s="175" t="s">
        <v>20</v>
      </c>
      <c r="N690" s="176" t="s">
        <v>45</v>
      </c>
      <c r="O690" s="64"/>
      <c r="P690" s="177">
        <f>O690*H690</f>
        <v>0</v>
      </c>
      <c r="Q690" s="177">
        <v>0</v>
      </c>
      <c r="R690" s="177">
        <f>Q690*H690</f>
        <v>0</v>
      </c>
      <c r="S690" s="177">
        <v>0</v>
      </c>
      <c r="T690" s="178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79" t="s">
        <v>250</v>
      </c>
      <c r="AT690" s="179" t="s">
        <v>136</v>
      </c>
      <c r="AU690" s="179" t="s">
        <v>83</v>
      </c>
      <c r="AY690" s="17" t="s">
        <v>134</v>
      </c>
      <c r="BE690" s="180">
        <f>IF(N690="základní",J690,0)</f>
        <v>0</v>
      </c>
      <c r="BF690" s="180">
        <f>IF(N690="snížená",J690,0)</f>
        <v>0</v>
      </c>
      <c r="BG690" s="180">
        <f>IF(N690="zákl. přenesená",J690,0)</f>
        <v>0</v>
      </c>
      <c r="BH690" s="180">
        <f>IF(N690="sníž. přenesená",J690,0)</f>
        <v>0</v>
      </c>
      <c r="BI690" s="180">
        <f>IF(N690="nulová",J690,0)</f>
        <v>0</v>
      </c>
      <c r="BJ690" s="17" t="s">
        <v>8</v>
      </c>
      <c r="BK690" s="180">
        <f>ROUND(I690*H690,0)</f>
        <v>0</v>
      </c>
      <c r="BL690" s="17" t="s">
        <v>250</v>
      </c>
      <c r="BM690" s="179" t="s">
        <v>1171</v>
      </c>
    </row>
    <row r="691" spans="1:65" s="2" customFormat="1" ht="10">
      <c r="A691" s="34"/>
      <c r="B691" s="35"/>
      <c r="C691" s="36"/>
      <c r="D691" s="181" t="s">
        <v>141</v>
      </c>
      <c r="E691" s="36"/>
      <c r="F691" s="182" t="s">
        <v>1172</v>
      </c>
      <c r="G691" s="36"/>
      <c r="H691" s="36"/>
      <c r="I691" s="183"/>
      <c r="J691" s="36"/>
      <c r="K691" s="36"/>
      <c r="L691" s="39"/>
      <c r="M691" s="184"/>
      <c r="N691" s="185"/>
      <c r="O691" s="64"/>
      <c r="P691" s="64"/>
      <c r="Q691" s="64"/>
      <c r="R691" s="64"/>
      <c r="S691" s="64"/>
      <c r="T691" s="65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T691" s="17" t="s">
        <v>141</v>
      </c>
      <c r="AU691" s="17" t="s">
        <v>83</v>
      </c>
    </row>
    <row r="692" spans="1:65" s="2" customFormat="1" ht="10">
      <c r="A692" s="34"/>
      <c r="B692" s="35"/>
      <c r="C692" s="36"/>
      <c r="D692" s="186" t="s">
        <v>149</v>
      </c>
      <c r="E692" s="36"/>
      <c r="F692" s="187" t="s">
        <v>1173</v>
      </c>
      <c r="G692" s="36"/>
      <c r="H692" s="36"/>
      <c r="I692" s="183"/>
      <c r="J692" s="36"/>
      <c r="K692" s="36"/>
      <c r="L692" s="39"/>
      <c r="M692" s="184"/>
      <c r="N692" s="185"/>
      <c r="O692" s="64"/>
      <c r="P692" s="64"/>
      <c r="Q692" s="64"/>
      <c r="R692" s="64"/>
      <c r="S692" s="64"/>
      <c r="T692" s="65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7" t="s">
        <v>149</v>
      </c>
      <c r="AU692" s="17" t="s">
        <v>83</v>
      </c>
    </row>
    <row r="693" spans="1:65" s="2" customFormat="1" ht="16.5" customHeight="1">
      <c r="A693" s="34"/>
      <c r="B693" s="35"/>
      <c r="C693" s="169" t="s">
        <v>1174</v>
      </c>
      <c r="D693" s="169" t="s">
        <v>136</v>
      </c>
      <c r="E693" s="170" t="s">
        <v>1175</v>
      </c>
      <c r="F693" s="171" t="s">
        <v>1176</v>
      </c>
      <c r="G693" s="172" t="s">
        <v>187</v>
      </c>
      <c r="H693" s="173">
        <v>12.5</v>
      </c>
      <c r="I693" s="174"/>
      <c r="J693" s="173">
        <f>ROUND(I693*H693,0)</f>
        <v>0</v>
      </c>
      <c r="K693" s="171" t="s">
        <v>146</v>
      </c>
      <c r="L693" s="39"/>
      <c r="M693" s="175" t="s">
        <v>20</v>
      </c>
      <c r="N693" s="176" t="s">
        <v>45</v>
      </c>
      <c r="O693" s="64"/>
      <c r="P693" s="177">
        <f>O693*H693</f>
        <v>0</v>
      </c>
      <c r="Q693" s="177">
        <v>0</v>
      </c>
      <c r="R693" s="177">
        <f>Q693*H693</f>
        <v>0</v>
      </c>
      <c r="S693" s="177">
        <v>0</v>
      </c>
      <c r="T693" s="178">
        <f>S693*H693</f>
        <v>0</v>
      </c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R693" s="179" t="s">
        <v>250</v>
      </c>
      <c r="AT693" s="179" t="s">
        <v>136</v>
      </c>
      <c r="AU693" s="179" t="s">
        <v>83</v>
      </c>
      <c r="AY693" s="17" t="s">
        <v>134</v>
      </c>
      <c r="BE693" s="180">
        <f>IF(N693="základní",J693,0)</f>
        <v>0</v>
      </c>
      <c r="BF693" s="180">
        <f>IF(N693="snížená",J693,0)</f>
        <v>0</v>
      </c>
      <c r="BG693" s="180">
        <f>IF(N693="zákl. přenesená",J693,0)</f>
        <v>0</v>
      </c>
      <c r="BH693" s="180">
        <f>IF(N693="sníž. přenesená",J693,0)</f>
        <v>0</v>
      </c>
      <c r="BI693" s="180">
        <f>IF(N693="nulová",J693,0)</f>
        <v>0</v>
      </c>
      <c r="BJ693" s="17" t="s">
        <v>8</v>
      </c>
      <c r="BK693" s="180">
        <f>ROUND(I693*H693,0)</f>
        <v>0</v>
      </c>
      <c r="BL693" s="17" t="s">
        <v>250</v>
      </c>
      <c r="BM693" s="179" t="s">
        <v>1177</v>
      </c>
    </row>
    <row r="694" spans="1:65" s="2" customFormat="1" ht="10">
      <c r="A694" s="34"/>
      <c r="B694" s="35"/>
      <c r="C694" s="36"/>
      <c r="D694" s="181" t="s">
        <v>141</v>
      </c>
      <c r="E694" s="36"/>
      <c r="F694" s="182" t="s">
        <v>1178</v>
      </c>
      <c r="G694" s="36"/>
      <c r="H694" s="36"/>
      <c r="I694" s="183"/>
      <c r="J694" s="36"/>
      <c r="K694" s="36"/>
      <c r="L694" s="39"/>
      <c r="M694" s="184"/>
      <c r="N694" s="185"/>
      <c r="O694" s="64"/>
      <c r="P694" s="64"/>
      <c r="Q694" s="64"/>
      <c r="R694" s="64"/>
      <c r="S694" s="64"/>
      <c r="T694" s="65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T694" s="17" t="s">
        <v>141</v>
      </c>
      <c r="AU694" s="17" t="s">
        <v>83</v>
      </c>
    </row>
    <row r="695" spans="1:65" s="2" customFormat="1" ht="10">
      <c r="A695" s="34"/>
      <c r="B695" s="35"/>
      <c r="C695" s="36"/>
      <c r="D695" s="186" t="s">
        <v>149</v>
      </c>
      <c r="E695" s="36"/>
      <c r="F695" s="187" t="s">
        <v>1179</v>
      </c>
      <c r="G695" s="36"/>
      <c r="H695" s="36"/>
      <c r="I695" s="183"/>
      <c r="J695" s="36"/>
      <c r="K695" s="36"/>
      <c r="L695" s="39"/>
      <c r="M695" s="184"/>
      <c r="N695" s="185"/>
      <c r="O695" s="64"/>
      <c r="P695" s="64"/>
      <c r="Q695" s="64"/>
      <c r="R695" s="64"/>
      <c r="S695" s="64"/>
      <c r="T695" s="65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T695" s="17" t="s">
        <v>149</v>
      </c>
      <c r="AU695" s="17" t="s">
        <v>83</v>
      </c>
    </row>
    <row r="696" spans="1:65" s="2" customFormat="1" ht="16.5" customHeight="1">
      <c r="A696" s="34"/>
      <c r="B696" s="35"/>
      <c r="C696" s="169" t="s">
        <v>1180</v>
      </c>
      <c r="D696" s="169" t="s">
        <v>136</v>
      </c>
      <c r="E696" s="170" t="s">
        <v>1181</v>
      </c>
      <c r="F696" s="171" t="s">
        <v>1182</v>
      </c>
      <c r="G696" s="172" t="s">
        <v>338</v>
      </c>
      <c r="H696" s="173">
        <v>13.2</v>
      </c>
      <c r="I696" s="174"/>
      <c r="J696" s="173">
        <f>ROUND(I696*H696,0)</f>
        <v>0</v>
      </c>
      <c r="K696" s="171" t="s">
        <v>146</v>
      </c>
      <c r="L696" s="39"/>
      <c r="M696" s="175" t="s">
        <v>20</v>
      </c>
      <c r="N696" s="176" t="s">
        <v>45</v>
      </c>
      <c r="O696" s="64"/>
      <c r="P696" s="177">
        <f>O696*H696</f>
        <v>0</v>
      </c>
      <c r="Q696" s="177">
        <v>5.5000000000000003E-4</v>
      </c>
      <c r="R696" s="177">
        <f>Q696*H696</f>
        <v>7.26E-3</v>
      </c>
      <c r="S696" s="177">
        <v>0</v>
      </c>
      <c r="T696" s="178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79" t="s">
        <v>250</v>
      </c>
      <c r="AT696" s="179" t="s">
        <v>136</v>
      </c>
      <c r="AU696" s="179" t="s">
        <v>83</v>
      </c>
      <c r="AY696" s="17" t="s">
        <v>134</v>
      </c>
      <c r="BE696" s="180">
        <f>IF(N696="základní",J696,0)</f>
        <v>0</v>
      </c>
      <c r="BF696" s="180">
        <f>IF(N696="snížená",J696,0)</f>
        <v>0</v>
      </c>
      <c r="BG696" s="180">
        <f>IF(N696="zákl. přenesená",J696,0)</f>
        <v>0</v>
      </c>
      <c r="BH696" s="180">
        <f>IF(N696="sníž. přenesená",J696,0)</f>
        <v>0</v>
      </c>
      <c r="BI696" s="180">
        <f>IF(N696="nulová",J696,0)</f>
        <v>0</v>
      </c>
      <c r="BJ696" s="17" t="s">
        <v>8</v>
      </c>
      <c r="BK696" s="180">
        <f>ROUND(I696*H696,0)</f>
        <v>0</v>
      </c>
      <c r="BL696" s="17" t="s">
        <v>250</v>
      </c>
      <c r="BM696" s="179" t="s">
        <v>1183</v>
      </c>
    </row>
    <row r="697" spans="1:65" s="2" customFormat="1" ht="10">
      <c r="A697" s="34"/>
      <c r="B697" s="35"/>
      <c r="C697" s="36"/>
      <c r="D697" s="181" t="s">
        <v>141</v>
      </c>
      <c r="E697" s="36"/>
      <c r="F697" s="182" t="s">
        <v>1184</v>
      </c>
      <c r="G697" s="36"/>
      <c r="H697" s="36"/>
      <c r="I697" s="183"/>
      <c r="J697" s="36"/>
      <c r="K697" s="36"/>
      <c r="L697" s="39"/>
      <c r="M697" s="184"/>
      <c r="N697" s="185"/>
      <c r="O697" s="64"/>
      <c r="P697" s="64"/>
      <c r="Q697" s="64"/>
      <c r="R697" s="64"/>
      <c r="S697" s="64"/>
      <c r="T697" s="65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T697" s="17" t="s">
        <v>141</v>
      </c>
      <c r="AU697" s="17" t="s">
        <v>83</v>
      </c>
    </row>
    <row r="698" spans="1:65" s="2" customFormat="1" ht="10">
      <c r="A698" s="34"/>
      <c r="B698" s="35"/>
      <c r="C698" s="36"/>
      <c r="D698" s="186" t="s">
        <v>149</v>
      </c>
      <c r="E698" s="36"/>
      <c r="F698" s="187" t="s">
        <v>1185</v>
      </c>
      <c r="G698" s="36"/>
      <c r="H698" s="36"/>
      <c r="I698" s="183"/>
      <c r="J698" s="36"/>
      <c r="K698" s="36"/>
      <c r="L698" s="39"/>
      <c r="M698" s="184"/>
      <c r="N698" s="185"/>
      <c r="O698" s="64"/>
      <c r="P698" s="64"/>
      <c r="Q698" s="64"/>
      <c r="R698" s="64"/>
      <c r="S698" s="64"/>
      <c r="T698" s="65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7" t="s">
        <v>149</v>
      </c>
      <c r="AU698" s="17" t="s">
        <v>83</v>
      </c>
    </row>
    <row r="699" spans="1:65" s="13" customFormat="1" ht="10">
      <c r="B699" s="188"/>
      <c r="C699" s="189"/>
      <c r="D699" s="181" t="s">
        <v>151</v>
      </c>
      <c r="E699" s="190" t="s">
        <v>20</v>
      </c>
      <c r="F699" s="191" t="s">
        <v>1186</v>
      </c>
      <c r="G699" s="189"/>
      <c r="H699" s="192">
        <v>13.2</v>
      </c>
      <c r="I699" s="193"/>
      <c r="J699" s="189"/>
      <c r="K699" s="189"/>
      <c r="L699" s="194"/>
      <c r="M699" s="195"/>
      <c r="N699" s="196"/>
      <c r="O699" s="196"/>
      <c r="P699" s="196"/>
      <c r="Q699" s="196"/>
      <c r="R699" s="196"/>
      <c r="S699" s="196"/>
      <c r="T699" s="197"/>
      <c r="AT699" s="198" t="s">
        <v>151</v>
      </c>
      <c r="AU699" s="198" t="s">
        <v>83</v>
      </c>
      <c r="AV699" s="13" t="s">
        <v>83</v>
      </c>
      <c r="AW699" s="13" t="s">
        <v>34</v>
      </c>
      <c r="AX699" s="13" t="s">
        <v>8</v>
      </c>
      <c r="AY699" s="198" t="s">
        <v>134</v>
      </c>
    </row>
    <row r="700" spans="1:65" s="2" customFormat="1" ht="16.5" customHeight="1">
      <c r="A700" s="34"/>
      <c r="B700" s="35"/>
      <c r="C700" s="169" t="s">
        <v>1187</v>
      </c>
      <c r="D700" s="169" t="s">
        <v>136</v>
      </c>
      <c r="E700" s="170" t="s">
        <v>1188</v>
      </c>
      <c r="F700" s="171" t="s">
        <v>1189</v>
      </c>
      <c r="G700" s="172" t="s">
        <v>338</v>
      </c>
      <c r="H700" s="173">
        <v>6.6</v>
      </c>
      <c r="I700" s="174"/>
      <c r="J700" s="173">
        <f>ROUND(I700*H700,0)</f>
        <v>0</v>
      </c>
      <c r="K700" s="171" t="s">
        <v>146</v>
      </c>
      <c r="L700" s="39"/>
      <c r="M700" s="175" t="s">
        <v>20</v>
      </c>
      <c r="N700" s="176" t="s">
        <v>45</v>
      </c>
      <c r="O700" s="64"/>
      <c r="P700" s="177">
        <f>O700*H700</f>
        <v>0</v>
      </c>
      <c r="Q700" s="177">
        <v>0</v>
      </c>
      <c r="R700" s="177">
        <f>Q700*H700</f>
        <v>0</v>
      </c>
      <c r="S700" s="177">
        <v>0</v>
      </c>
      <c r="T700" s="178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79" t="s">
        <v>250</v>
      </c>
      <c r="AT700" s="179" t="s">
        <v>136</v>
      </c>
      <c r="AU700" s="179" t="s">
        <v>83</v>
      </c>
      <c r="AY700" s="17" t="s">
        <v>134</v>
      </c>
      <c r="BE700" s="180">
        <f>IF(N700="základní",J700,0)</f>
        <v>0</v>
      </c>
      <c r="BF700" s="180">
        <f>IF(N700="snížená",J700,0)</f>
        <v>0</v>
      </c>
      <c r="BG700" s="180">
        <f>IF(N700="zákl. přenesená",J700,0)</f>
        <v>0</v>
      </c>
      <c r="BH700" s="180">
        <f>IF(N700="sníž. přenesená",J700,0)</f>
        <v>0</v>
      </c>
      <c r="BI700" s="180">
        <f>IF(N700="nulová",J700,0)</f>
        <v>0</v>
      </c>
      <c r="BJ700" s="17" t="s">
        <v>8</v>
      </c>
      <c r="BK700" s="180">
        <f>ROUND(I700*H700,0)</f>
        <v>0</v>
      </c>
      <c r="BL700" s="17" t="s">
        <v>250</v>
      </c>
      <c r="BM700" s="179" t="s">
        <v>1190</v>
      </c>
    </row>
    <row r="701" spans="1:65" s="2" customFormat="1" ht="10">
      <c r="A701" s="34"/>
      <c r="B701" s="35"/>
      <c r="C701" s="36"/>
      <c r="D701" s="181" t="s">
        <v>141</v>
      </c>
      <c r="E701" s="36"/>
      <c r="F701" s="182" t="s">
        <v>1191</v>
      </c>
      <c r="G701" s="36"/>
      <c r="H701" s="36"/>
      <c r="I701" s="183"/>
      <c r="J701" s="36"/>
      <c r="K701" s="36"/>
      <c r="L701" s="39"/>
      <c r="M701" s="184"/>
      <c r="N701" s="185"/>
      <c r="O701" s="64"/>
      <c r="P701" s="64"/>
      <c r="Q701" s="64"/>
      <c r="R701" s="64"/>
      <c r="S701" s="64"/>
      <c r="T701" s="65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T701" s="17" t="s">
        <v>141</v>
      </c>
      <c r="AU701" s="17" t="s">
        <v>83</v>
      </c>
    </row>
    <row r="702" spans="1:65" s="2" customFormat="1" ht="10">
      <c r="A702" s="34"/>
      <c r="B702" s="35"/>
      <c r="C702" s="36"/>
      <c r="D702" s="186" t="s">
        <v>149</v>
      </c>
      <c r="E702" s="36"/>
      <c r="F702" s="187" t="s">
        <v>1192</v>
      </c>
      <c r="G702" s="36"/>
      <c r="H702" s="36"/>
      <c r="I702" s="183"/>
      <c r="J702" s="36"/>
      <c r="K702" s="36"/>
      <c r="L702" s="39"/>
      <c r="M702" s="184"/>
      <c r="N702" s="185"/>
      <c r="O702" s="64"/>
      <c r="P702" s="64"/>
      <c r="Q702" s="64"/>
      <c r="R702" s="64"/>
      <c r="S702" s="64"/>
      <c r="T702" s="65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T702" s="17" t="s">
        <v>149</v>
      </c>
      <c r="AU702" s="17" t="s">
        <v>83</v>
      </c>
    </row>
    <row r="703" spans="1:65" s="13" customFormat="1" ht="10">
      <c r="B703" s="188"/>
      <c r="C703" s="189"/>
      <c r="D703" s="181" t="s">
        <v>151</v>
      </c>
      <c r="E703" s="190" t="s">
        <v>20</v>
      </c>
      <c r="F703" s="191" t="s">
        <v>1193</v>
      </c>
      <c r="G703" s="189"/>
      <c r="H703" s="192">
        <v>6.6</v>
      </c>
      <c r="I703" s="193"/>
      <c r="J703" s="189"/>
      <c r="K703" s="189"/>
      <c r="L703" s="194"/>
      <c r="M703" s="195"/>
      <c r="N703" s="196"/>
      <c r="O703" s="196"/>
      <c r="P703" s="196"/>
      <c r="Q703" s="196"/>
      <c r="R703" s="196"/>
      <c r="S703" s="196"/>
      <c r="T703" s="197"/>
      <c r="AT703" s="198" t="s">
        <v>151</v>
      </c>
      <c r="AU703" s="198" t="s">
        <v>83</v>
      </c>
      <c r="AV703" s="13" t="s">
        <v>83</v>
      </c>
      <c r="AW703" s="13" t="s">
        <v>34</v>
      </c>
      <c r="AX703" s="13" t="s">
        <v>8</v>
      </c>
      <c r="AY703" s="198" t="s">
        <v>134</v>
      </c>
    </row>
    <row r="704" spans="1:65" s="2" customFormat="1" ht="16.5" customHeight="1">
      <c r="A704" s="34"/>
      <c r="B704" s="35"/>
      <c r="C704" s="169" t="s">
        <v>1194</v>
      </c>
      <c r="D704" s="169" t="s">
        <v>136</v>
      </c>
      <c r="E704" s="170" t="s">
        <v>1195</v>
      </c>
      <c r="F704" s="171" t="s">
        <v>1196</v>
      </c>
      <c r="G704" s="172" t="s">
        <v>847</v>
      </c>
      <c r="H704" s="174"/>
      <c r="I704" s="174"/>
      <c r="J704" s="173">
        <f>ROUND(I704*H704,0)</f>
        <v>0</v>
      </c>
      <c r="K704" s="171" t="s">
        <v>146</v>
      </c>
      <c r="L704" s="39"/>
      <c r="M704" s="175" t="s">
        <v>20</v>
      </c>
      <c r="N704" s="176" t="s">
        <v>45</v>
      </c>
      <c r="O704" s="64"/>
      <c r="P704" s="177">
        <f>O704*H704</f>
        <v>0</v>
      </c>
      <c r="Q704" s="177">
        <v>0</v>
      </c>
      <c r="R704" s="177">
        <f>Q704*H704</f>
        <v>0</v>
      </c>
      <c r="S704" s="177">
        <v>0</v>
      </c>
      <c r="T704" s="178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79" t="s">
        <v>250</v>
      </c>
      <c r="AT704" s="179" t="s">
        <v>136</v>
      </c>
      <c r="AU704" s="179" t="s">
        <v>83</v>
      </c>
      <c r="AY704" s="17" t="s">
        <v>134</v>
      </c>
      <c r="BE704" s="180">
        <f>IF(N704="základní",J704,0)</f>
        <v>0</v>
      </c>
      <c r="BF704" s="180">
        <f>IF(N704="snížená",J704,0)</f>
        <v>0</v>
      </c>
      <c r="BG704" s="180">
        <f>IF(N704="zákl. přenesená",J704,0)</f>
        <v>0</v>
      </c>
      <c r="BH704" s="180">
        <f>IF(N704="sníž. přenesená",J704,0)</f>
        <v>0</v>
      </c>
      <c r="BI704" s="180">
        <f>IF(N704="nulová",J704,0)</f>
        <v>0</v>
      </c>
      <c r="BJ704" s="17" t="s">
        <v>8</v>
      </c>
      <c r="BK704" s="180">
        <f>ROUND(I704*H704,0)</f>
        <v>0</v>
      </c>
      <c r="BL704" s="17" t="s">
        <v>250</v>
      </c>
      <c r="BM704" s="179" t="s">
        <v>1197</v>
      </c>
    </row>
    <row r="705" spans="1:65" s="2" customFormat="1" ht="18">
      <c r="A705" s="34"/>
      <c r="B705" s="35"/>
      <c r="C705" s="36"/>
      <c r="D705" s="181" t="s">
        <v>141</v>
      </c>
      <c r="E705" s="36"/>
      <c r="F705" s="182" t="s">
        <v>1198</v>
      </c>
      <c r="G705" s="36"/>
      <c r="H705" s="36"/>
      <c r="I705" s="183"/>
      <c r="J705" s="36"/>
      <c r="K705" s="36"/>
      <c r="L705" s="39"/>
      <c r="M705" s="184"/>
      <c r="N705" s="185"/>
      <c r="O705" s="64"/>
      <c r="P705" s="64"/>
      <c r="Q705" s="64"/>
      <c r="R705" s="64"/>
      <c r="S705" s="64"/>
      <c r="T705" s="65"/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T705" s="17" t="s">
        <v>141</v>
      </c>
      <c r="AU705" s="17" t="s">
        <v>83</v>
      </c>
    </row>
    <row r="706" spans="1:65" s="2" customFormat="1" ht="10">
      <c r="A706" s="34"/>
      <c r="B706" s="35"/>
      <c r="C706" s="36"/>
      <c r="D706" s="186" t="s">
        <v>149</v>
      </c>
      <c r="E706" s="36"/>
      <c r="F706" s="187" t="s">
        <v>1199</v>
      </c>
      <c r="G706" s="36"/>
      <c r="H706" s="36"/>
      <c r="I706" s="183"/>
      <c r="J706" s="36"/>
      <c r="K706" s="36"/>
      <c r="L706" s="39"/>
      <c r="M706" s="184"/>
      <c r="N706" s="185"/>
      <c r="O706" s="64"/>
      <c r="P706" s="64"/>
      <c r="Q706" s="64"/>
      <c r="R706" s="64"/>
      <c r="S706" s="64"/>
      <c r="T706" s="65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T706" s="17" t="s">
        <v>149</v>
      </c>
      <c r="AU706" s="17" t="s">
        <v>83</v>
      </c>
    </row>
    <row r="707" spans="1:65" s="12" customFormat="1" ht="22.75" customHeight="1">
      <c r="B707" s="153"/>
      <c r="C707" s="154"/>
      <c r="D707" s="155" t="s">
        <v>73</v>
      </c>
      <c r="E707" s="167" t="s">
        <v>1200</v>
      </c>
      <c r="F707" s="167" t="s">
        <v>1201</v>
      </c>
      <c r="G707" s="154"/>
      <c r="H707" s="154"/>
      <c r="I707" s="157"/>
      <c r="J707" s="168">
        <f>BK707</f>
        <v>0</v>
      </c>
      <c r="K707" s="154"/>
      <c r="L707" s="159"/>
      <c r="M707" s="160"/>
      <c r="N707" s="161"/>
      <c r="O707" s="161"/>
      <c r="P707" s="162">
        <f>SUM(P708:P727)</f>
        <v>0</v>
      </c>
      <c r="Q707" s="161"/>
      <c r="R707" s="162">
        <f>SUM(R708:R727)</f>
        <v>3.1999999999999997E-3</v>
      </c>
      <c r="S707" s="161"/>
      <c r="T707" s="163">
        <f>SUM(T708:T727)</f>
        <v>0</v>
      </c>
      <c r="AR707" s="164" t="s">
        <v>83</v>
      </c>
      <c r="AT707" s="165" t="s">
        <v>73</v>
      </c>
      <c r="AU707" s="165" t="s">
        <v>8</v>
      </c>
      <c r="AY707" s="164" t="s">
        <v>134</v>
      </c>
      <c r="BK707" s="166">
        <f>SUM(BK708:BK727)</f>
        <v>0</v>
      </c>
    </row>
    <row r="708" spans="1:65" s="2" customFormat="1" ht="16.5" customHeight="1">
      <c r="A708" s="34"/>
      <c r="B708" s="35"/>
      <c r="C708" s="169" t="s">
        <v>1202</v>
      </c>
      <c r="D708" s="169" t="s">
        <v>136</v>
      </c>
      <c r="E708" s="170" t="s">
        <v>1203</v>
      </c>
      <c r="F708" s="171" t="s">
        <v>1204</v>
      </c>
      <c r="G708" s="172" t="s">
        <v>187</v>
      </c>
      <c r="H708" s="173">
        <v>4</v>
      </c>
      <c r="I708" s="174"/>
      <c r="J708" s="173">
        <f>ROUND(I708*H708,0)</f>
        <v>0</v>
      </c>
      <c r="K708" s="171" t="s">
        <v>146</v>
      </c>
      <c r="L708" s="39"/>
      <c r="M708" s="175" t="s">
        <v>20</v>
      </c>
      <c r="N708" s="176" t="s">
        <v>45</v>
      </c>
      <c r="O708" s="64"/>
      <c r="P708" s="177">
        <f>O708*H708</f>
        <v>0</v>
      </c>
      <c r="Q708" s="177">
        <v>1.3999999999999999E-4</v>
      </c>
      <c r="R708" s="177">
        <f>Q708*H708</f>
        <v>5.5999999999999995E-4</v>
      </c>
      <c r="S708" s="177">
        <v>0</v>
      </c>
      <c r="T708" s="178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79" t="s">
        <v>250</v>
      </c>
      <c r="AT708" s="179" t="s">
        <v>136</v>
      </c>
      <c r="AU708" s="179" t="s">
        <v>83</v>
      </c>
      <c r="AY708" s="17" t="s">
        <v>134</v>
      </c>
      <c r="BE708" s="180">
        <f>IF(N708="základní",J708,0)</f>
        <v>0</v>
      </c>
      <c r="BF708" s="180">
        <f>IF(N708="snížená",J708,0)</f>
        <v>0</v>
      </c>
      <c r="BG708" s="180">
        <f>IF(N708="zákl. přenesená",J708,0)</f>
        <v>0</v>
      </c>
      <c r="BH708" s="180">
        <f>IF(N708="sníž. přenesená",J708,0)</f>
        <v>0</v>
      </c>
      <c r="BI708" s="180">
        <f>IF(N708="nulová",J708,0)</f>
        <v>0</v>
      </c>
      <c r="BJ708" s="17" t="s">
        <v>8</v>
      </c>
      <c r="BK708" s="180">
        <f>ROUND(I708*H708,0)</f>
        <v>0</v>
      </c>
      <c r="BL708" s="17" t="s">
        <v>250</v>
      </c>
      <c r="BM708" s="179" t="s">
        <v>1205</v>
      </c>
    </row>
    <row r="709" spans="1:65" s="2" customFormat="1" ht="10">
      <c r="A709" s="34"/>
      <c r="B709" s="35"/>
      <c r="C709" s="36"/>
      <c r="D709" s="181" t="s">
        <v>141</v>
      </c>
      <c r="E709" s="36"/>
      <c r="F709" s="182" t="s">
        <v>1206</v>
      </c>
      <c r="G709" s="36"/>
      <c r="H709" s="36"/>
      <c r="I709" s="183"/>
      <c r="J709" s="36"/>
      <c r="K709" s="36"/>
      <c r="L709" s="39"/>
      <c r="M709" s="184"/>
      <c r="N709" s="185"/>
      <c r="O709" s="64"/>
      <c r="P709" s="64"/>
      <c r="Q709" s="64"/>
      <c r="R709" s="64"/>
      <c r="S709" s="64"/>
      <c r="T709" s="65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T709" s="17" t="s">
        <v>141</v>
      </c>
      <c r="AU709" s="17" t="s">
        <v>83</v>
      </c>
    </row>
    <row r="710" spans="1:65" s="2" customFormat="1" ht="10">
      <c r="A710" s="34"/>
      <c r="B710" s="35"/>
      <c r="C710" s="36"/>
      <c r="D710" s="186" t="s">
        <v>149</v>
      </c>
      <c r="E710" s="36"/>
      <c r="F710" s="187" t="s">
        <v>1207</v>
      </c>
      <c r="G710" s="36"/>
      <c r="H710" s="36"/>
      <c r="I710" s="183"/>
      <c r="J710" s="36"/>
      <c r="K710" s="36"/>
      <c r="L710" s="39"/>
      <c r="M710" s="184"/>
      <c r="N710" s="185"/>
      <c r="O710" s="64"/>
      <c r="P710" s="64"/>
      <c r="Q710" s="64"/>
      <c r="R710" s="64"/>
      <c r="S710" s="64"/>
      <c r="T710" s="65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T710" s="17" t="s">
        <v>149</v>
      </c>
      <c r="AU710" s="17" t="s">
        <v>83</v>
      </c>
    </row>
    <row r="711" spans="1:65" s="13" customFormat="1" ht="10">
      <c r="B711" s="188"/>
      <c r="C711" s="189"/>
      <c r="D711" s="181" t="s">
        <v>151</v>
      </c>
      <c r="E711" s="190" t="s">
        <v>20</v>
      </c>
      <c r="F711" s="191" t="s">
        <v>1208</v>
      </c>
      <c r="G711" s="189"/>
      <c r="H711" s="192">
        <v>4</v>
      </c>
      <c r="I711" s="193"/>
      <c r="J711" s="189"/>
      <c r="K711" s="189"/>
      <c r="L711" s="194"/>
      <c r="M711" s="195"/>
      <c r="N711" s="196"/>
      <c r="O711" s="196"/>
      <c r="P711" s="196"/>
      <c r="Q711" s="196"/>
      <c r="R711" s="196"/>
      <c r="S711" s="196"/>
      <c r="T711" s="197"/>
      <c r="AT711" s="198" t="s">
        <v>151</v>
      </c>
      <c r="AU711" s="198" t="s">
        <v>83</v>
      </c>
      <c r="AV711" s="13" t="s">
        <v>83</v>
      </c>
      <c r="AW711" s="13" t="s">
        <v>34</v>
      </c>
      <c r="AX711" s="13" t="s">
        <v>8</v>
      </c>
      <c r="AY711" s="198" t="s">
        <v>134</v>
      </c>
    </row>
    <row r="712" spans="1:65" s="2" customFormat="1" ht="16.5" customHeight="1">
      <c r="A712" s="34"/>
      <c r="B712" s="35"/>
      <c r="C712" s="169" t="s">
        <v>1209</v>
      </c>
      <c r="D712" s="169" t="s">
        <v>136</v>
      </c>
      <c r="E712" s="170" t="s">
        <v>1210</v>
      </c>
      <c r="F712" s="171" t="s">
        <v>1211</v>
      </c>
      <c r="G712" s="172" t="s">
        <v>187</v>
      </c>
      <c r="H712" s="173">
        <v>4</v>
      </c>
      <c r="I712" s="174"/>
      <c r="J712" s="173">
        <f>ROUND(I712*H712,0)</f>
        <v>0</v>
      </c>
      <c r="K712" s="171" t="s">
        <v>146</v>
      </c>
      <c r="L712" s="39"/>
      <c r="M712" s="175" t="s">
        <v>20</v>
      </c>
      <c r="N712" s="176" t="s">
        <v>45</v>
      </c>
      <c r="O712" s="64"/>
      <c r="P712" s="177">
        <f>O712*H712</f>
        <v>0</v>
      </c>
      <c r="Q712" s="177">
        <v>1.7000000000000001E-4</v>
      </c>
      <c r="R712" s="177">
        <f>Q712*H712</f>
        <v>6.8000000000000005E-4</v>
      </c>
      <c r="S712" s="177">
        <v>0</v>
      </c>
      <c r="T712" s="178">
        <f>S712*H712</f>
        <v>0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179" t="s">
        <v>250</v>
      </c>
      <c r="AT712" s="179" t="s">
        <v>136</v>
      </c>
      <c r="AU712" s="179" t="s">
        <v>83</v>
      </c>
      <c r="AY712" s="17" t="s">
        <v>134</v>
      </c>
      <c r="BE712" s="180">
        <f>IF(N712="základní",J712,0)</f>
        <v>0</v>
      </c>
      <c r="BF712" s="180">
        <f>IF(N712="snížená",J712,0)</f>
        <v>0</v>
      </c>
      <c r="BG712" s="180">
        <f>IF(N712="zákl. přenesená",J712,0)</f>
        <v>0</v>
      </c>
      <c r="BH712" s="180">
        <f>IF(N712="sníž. přenesená",J712,0)</f>
        <v>0</v>
      </c>
      <c r="BI712" s="180">
        <f>IF(N712="nulová",J712,0)</f>
        <v>0</v>
      </c>
      <c r="BJ712" s="17" t="s">
        <v>8</v>
      </c>
      <c r="BK712" s="180">
        <f>ROUND(I712*H712,0)</f>
        <v>0</v>
      </c>
      <c r="BL712" s="17" t="s">
        <v>250</v>
      </c>
      <c r="BM712" s="179" t="s">
        <v>1212</v>
      </c>
    </row>
    <row r="713" spans="1:65" s="2" customFormat="1" ht="10">
      <c r="A713" s="34"/>
      <c r="B713" s="35"/>
      <c r="C713" s="36"/>
      <c r="D713" s="181" t="s">
        <v>141</v>
      </c>
      <c r="E713" s="36"/>
      <c r="F713" s="182" t="s">
        <v>1213</v>
      </c>
      <c r="G713" s="36"/>
      <c r="H713" s="36"/>
      <c r="I713" s="183"/>
      <c r="J713" s="36"/>
      <c r="K713" s="36"/>
      <c r="L713" s="39"/>
      <c r="M713" s="184"/>
      <c r="N713" s="185"/>
      <c r="O713" s="64"/>
      <c r="P713" s="64"/>
      <c r="Q713" s="64"/>
      <c r="R713" s="64"/>
      <c r="S713" s="64"/>
      <c r="T713" s="65"/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T713" s="17" t="s">
        <v>141</v>
      </c>
      <c r="AU713" s="17" t="s">
        <v>83</v>
      </c>
    </row>
    <row r="714" spans="1:65" s="2" customFormat="1" ht="10">
      <c r="A714" s="34"/>
      <c r="B714" s="35"/>
      <c r="C714" s="36"/>
      <c r="D714" s="186" t="s">
        <v>149</v>
      </c>
      <c r="E714" s="36"/>
      <c r="F714" s="187" t="s">
        <v>1214</v>
      </c>
      <c r="G714" s="36"/>
      <c r="H714" s="36"/>
      <c r="I714" s="183"/>
      <c r="J714" s="36"/>
      <c r="K714" s="36"/>
      <c r="L714" s="39"/>
      <c r="M714" s="184"/>
      <c r="N714" s="185"/>
      <c r="O714" s="64"/>
      <c r="P714" s="64"/>
      <c r="Q714" s="64"/>
      <c r="R714" s="64"/>
      <c r="S714" s="64"/>
      <c r="T714" s="65"/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T714" s="17" t="s">
        <v>149</v>
      </c>
      <c r="AU714" s="17" t="s">
        <v>83</v>
      </c>
    </row>
    <row r="715" spans="1:65" s="2" customFormat="1" ht="16.5" customHeight="1">
      <c r="A715" s="34"/>
      <c r="B715" s="35"/>
      <c r="C715" s="169" t="s">
        <v>1215</v>
      </c>
      <c r="D715" s="169" t="s">
        <v>136</v>
      </c>
      <c r="E715" s="170" t="s">
        <v>1216</v>
      </c>
      <c r="F715" s="171" t="s">
        <v>1217</v>
      </c>
      <c r="G715" s="172" t="s">
        <v>187</v>
      </c>
      <c r="H715" s="173">
        <v>4</v>
      </c>
      <c r="I715" s="174"/>
      <c r="J715" s="173">
        <f>ROUND(I715*H715,0)</f>
        <v>0</v>
      </c>
      <c r="K715" s="171" t="s">
        <v>146</v>
      </c>
      <c r="L715" s="39"/>
      <c r="M715" s="175" t="s">
        <v>20</v>
      </c>
      <c r="N715" s="176" t="s">
        <v>45</v>
      </c>
      <c r="O715" s="64"/>
      <c r="P715" s="177">
        <f>O715*H715</f>
        <v>0</v>
      </c>
      <c r="Q715" s="177">
        <v>1.2E-4</v>
      </c>
      <c r="R715" s="177">
        <f>Q715*H715</f>
        <v>4.8000000000000001E-4</v>
      </c>
      <c r="S715" s="177">
        <v>0</v>
      </c>
      <c r="T715" s="178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79" t="s">
        <v>250</v>
      </c>
      <c r="AT715" s="179" t="s">
        <v>136</v>
      </c>
      <c r="AU715" s="179" t="s">
        <v>83</v>
      </c>
      <c r="AY715" s="17" t="s">
        <v>134</v>
      </c>
      <c r="BE715" s="180">
        <f>IF(N715="základní",J715,0)</f>
        <v>0</v>
      </c>
      <c r="BF715" s="180">
        <f>IF(N715="snížená",J715,0)</f>
        <v>0</v>
      </c>
      <c r="BG715" s="180">
        <f>IF(N715="zákl. přenesená",J715,0)</f>
        <v>0</v>
      </c>
      <c r="BH715" s="180">
        <f>IF(N715="sníž. přenesená",J715,0)</f>
        <v>0</v>
      </c>
      <c r="BI715" s="180">
        <f>IF(N715="nulová",J715,0)</f>
        <v>0</v>
      </c>
      <c r="BJ715" s="17" t="s">
        <v>8</v>
      </c>
      <c r="BK715" s="180">
        <f>ROUND(I715*H715,0)</f>
        <v>0</v>
      </c>
      <c r="BL715" s="17" t="s">
        <v>250</v>
      </c>
      <c r="BM715" s="179" t="s">
        <v>1218</v>
      </c>
    </row>
    <row r="716" spans="1:65" s="2" customFormat="1" ht="10">
      <c r="A716" s="34"/>
      <c r="B716" s="35"/>
      <c r="C716" s="36"/>
      <c r="D716" s="181" t="s">
        <v>141</v>
      </c>
      <c r="E716" s="36"/>
      <c r="F716" s="182" t="s">
        <v>1219</v>
      </c>
      <c r="G716" s="36"/>
      <c r="H716" s="36"/>
      <c r="I716" s="183"/>
      <c r="J716" s="36"/>
      <c r="K716" s="36"/>
      <c r="L716" s="39"/>
      <c r="M716" s="184"/>
      <c r="N716" s="185"/>
      <c r="O716" s="64"/>
      <c r="P716" s="64"/>
      <c r="Q716" s="64"/>
      <c r="R716" s="64"/>
      <c r="S716" s="64"/>
      <c r="T716" s="65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T716" s="17" t="s">
        <v>141</v>
      </c>
      <c r="AU716" s="17" t="s">
        <v>83</v>
      </c>
    </row>
    <row r="717" spans="1:65" s="2" customFormat="1" ht="10">
      <c r="A717" s="34"/>
      <c r="B717" s="35"/>
      <c r="C717" s="36"/>
      <c r="D717" s="186" t="s">
        <v>149</v>
      </c>
      <c r="E717" s="36"/>
      <c r="F717" s="187" t="s">
        <v>1220</v>
      </c>
      <c r="G717" s="36"/>
      <c r="H717" s="36"/>
      <c r="I717" s="183"/>
      <c r="J717" s="36"/>
      <c r="K717" s="36"/>
      <c r="L717" s="39"/>
      <c r="M717" s="184"/>
      <c r="N717" s="185"/>
      <c r="O717" s="64"/>
      <c r="P717" s="64"/>
      <c r="Q717" s="64"/>
      <c r="R717" s="64"/>
      <c r="S717" s="64"/>
      <c r="T717" s="65"/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T717" s="17" t="s">
        <v>149</v>
      </c>
      <c r="AU717" s="17" t="s">
        <v>83</v>
      </c>
    </row>
    <row r="718" spans="1:65" s="2" customFormat="1" ht="16.5" customHeight="1">
      <c r="A718" s="34"/>
      <c r="B718" s="35"/>
      <c r="C718" s="169" t="s">
        <v>1221</v>
      </c>
      <c r="D718" s="169" t="s">
        <v>136</v>
      </c>
      <c r="E718" s="170" t="s">
        <v>1222</v>
      </c>
      <c r="F718" s="171" t="s">
        <v>1223</v>
      </c>
      <c r="G718" s="172" t="s">
        <v>187</v>
      </c>
      <c r="H718" s="173">
        <v>4</v>
      </c>
      <c r="I718" s="174"/>
      <c r="J718" s="173">
        <f>ROUND(I718*H718,0)</f>
        <v>0</v>
      </c>
      <c r="K718" s="171" t="s">
        <v>146</v>
      </c>
      <c r="L718" s="39"/>
      <c r="M718" s="175" t="s">
        <v>20</v>
      </c>
      <c r="N718" s="176" t="s">
        <v>45</v>
      </c>
      <c r="O718" s="64"/>
      <c r="P718" s="177">
        <f>O718*H718</f>
        <v>0</v>
      </c>
      <c r="Q718" s="177">
        <v>1.2E-4</v>
      </c>
      <c r="R718" s="177">
        <f>Q718*H718</f>
        <v>4.8000000000000001E-4</v>
      </c>
      <c r="S718" s="177">
        <v>0</v>
      </c>
      <c r="T718" s="178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79" t="s">
        <v>250</v>
      </c>
      <c r="AT718" s="179" t="s">
        <v>136</v>
      </c>
      <c r="AU718" s="179" t="s">
        <v>83</v>
      </c>
      <c r="AY718" s="17" t="s">
        <v>134</v>
      </c>
      <c r="BE718" s="180">
        <f>IF(N718="základní",J718,0)</f>
        <v>0</v>
      </c>
      <c r="BF718" s="180">
        <f>IF(N718="snížená",J718,0)</f>
        <v>0</v>
      </c>
      <c r="BG718" s="180">
        <f>IF(N718="zákl. přenesená",J718,0)</f>
        <v>0</v>
      </c>
      <c r="BH718" s="180">
        <f>IF(N718="sníž. přenesená",J718,0)</f>
        <v>0</v>
      </c>
      <c r="BI718" s="180">
        <f>IF(N718="nulová",J718,0)</f>
        <v>0</v>
      </c>
      <c r="BJ718" s="17" t="s">
        <v>8</v>
      </c>
      <c r="BK718" s="180">
        <f>ROUND(I718*H718,0)</f>
        <v>0</v>
      </c>
      <c r="BL718" s="17" t="s">
        <v>250</v>
      </c>
      <c r="BM718" s="179" t="s">
        <v>1224</v>
      </c>
    </row>
    <row r="719" spans="1:65" s="2" customFormat="1" ht="10">
      <c r="A719" s="34"/>
      <c r="B719" s="35"/>
      <c r="C719" s="36"/>
      <c r="D719" s="181" t="s">
        <v>141</v>
      </c>
      <c r="E719" s="36"/>
      <c r="F719" s="182" t="s">
        <v>1225</v>
      </c>
      <c r="G719" s="36"/>
      <c r="H719" s="36"/>
      <c r="I719" s="183"/>
      <c r="J719" s="36"/>
      <c r="K719" s="36"/>
      <c r="L719" s="39"/>
      <c r="M719" s="184"/>
      <c r="N719" s="185"/>
      <c r="O719" s="64"/>
      <c r="P719" s="64"/>
      <c r="Q719" s="64"/>
      <c r="R719" s="64"/>
      <c r="S719" s="64"/>
      <c r="T719" s="65"/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T719" s="17" t="s">
        <v>141</v>
      </c>
      <c r="AU719" s="17" t="s">
        <v>83</v>
      </c>
    </row>
    <row r="720" spans="1:65" s="2" customFormat="1" ht="10">
      <c r="A720" s="34"/>
      <c r="B720" s="35"/>
      <c r="C720" s="36"/>
      <c r="D720" s="186" t="s">
        <v>149</v>
      </c>
      <c r="E720" s="36"/>
      <c r="F720" s="187" t="s">
        <v>1226</v>
      </c>
      <c r="G720" s="36"/>
      <c r="H720" s="36"/>
      <c r="I720" s="183"/>
      <c r="J720" s="36"/>
      <c r="K720" s="36"/>
      <c r="L720" s="39"/>
      <c r="M720" s="184"/>
      <c r="N720" s="185"/>
      <c r="O720" s="64"/>
      <c r="P720" s="64"/>
      <c r="Q720" s="64"/>
      <c r="R720" s="64"/>
      <c r="S720" s="64"/>
      <c r="T720" s="65"/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T720" s="17" t="s">
        <v>149</v>
      </c>
      <c r="AU720" s="17" t="s">
        <v>83</v>
      </c>
    </row>
    <row r="721" spans="1:65" s="2" customFormat="1" ht="16.5" customHeight="1">
      <c r="A721" s="34"/>
      <c r="B721" s="35"/>
      <c r="C721" s="169" t="s">
        <v>1227</v>
      </c>
      <c r="D721" s="169" t="s">
        <v>136</v>
      </c>
      <c r="E721" s="170" t="s">
        <v>1228</v>
      </c>
      <c r="F721" s="171" t="s">
        <v>1229</v>
      </c>
      <c r="G721" s="172" t="s">
        <v>338</v>
      </c>
      <c r="H721" s="173">
        <v>12.5</v>
      </c>
      <c r="I721" s="174"/>
      <c r="J721" s="173">
        <f>ROUND(I721*H721,0)</f>
        <v>0</v>
      </c>
      <c r="K721" s="171" t="s">
        <v>146</v>
      </c>
      <c r="L721" s="39"/>
      <c r="M721" s="175" t="s">
        <v>20</v>
      </c>
      <c r="N721" s="176" t="s">
        <v>45</v>
      </c>
      <c r="O721" s="64"/>
      <c r="P721" s="177">
        <f>O721*H721</f>
        <v>0</v>
      </c>
      <c r="Q721" s="177">
        <v>2.0000000000000002E-5</v>
      </c>
      <c r="R721" s="177">
        <f>Q721*H721</f>
        <v>2.5000000000000001E-4</v>
      </c>
      <c r="S721" s="177">
        <v>0</v>
      </c>
      <c r="T721" s="178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79" t="s">
        <v>250</v>
      </c>
      <c r="AT721" s="179" t="s">
        <v>136</v>
      </c>
      <c r="AU721" s="179" t="s">
        <v>83</v>
      </c>
      <c r="AY721" s="17" t="s">
        <v>134</v>
      </c>
      <c r="BE721" s="180">
        <f>IF(N721="základní",J721,0)</f>
        <v>0</v>
      </c>
      <c r="BF721" s="180">
        <f>IF(N721="snížená",J721,0)</f>
        <v>0</v>
      </c>
      <c r="BG721" s="180">
        <f>IF(N721="zákl. přenesená",J721,0)</f>
        <v>0</v>
      </c>
      <c r="BH721" s="180">
        <f>IF(N721="sníž. přenesená",J721,0)</f>
        <v>0</v>
      </c>
      <c r="BI721" s="180">
        <f>IF(N721="nulová",J721,0)</f>
        <v>0</v>
      </c>
      <c r="BJ721" s="17" t="s">
        <v>8</v>
      </c>
      <c r="BK721" s="180">
        <f>ROUND(I721*H721,0)</f>
        <v>0</v>
      </c>
      <c r="BL721" s="17" t="s">
        <v>250</v>
      </c>
      <c r="BM721" s="179" t="s">
        <v>1230</v>
      </c>
    </row>
    <row r="722" spans="1:65" s="2" customFormat="1" ht="10">
      <c r="A722" s="34"/>
      <c r="B722" s="35"/>
      <c r="C722" s="36"/>
      <c r="D722" s="181" t="s">
        <v>141</v>
      </c>
      <c r="E722" s="36"/>
      <c r="F722" s="182" t="s">
        <v>1231</v>
      </c>
      <c r="G722" s="36"/>
      <c r="H722" s="36"/>
      <c r="I722" s="183"/>
      <c r="J722" s="36"/>
      <c r="K722" s="36"/>
      <c r="L722" s="39"/>
      <c r="M722" s="184"/>
      <c r="N722" s="185"/>
      <c r="O722" s="64"/>
      <c r="P722" s="64"/>
      <c r="Q722" s="64"/>
      <c r="R722" s="64"/>
      <c r="S722" s="64"/>
      <c r="T722" s="65"/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T722" s="17" t="s">
        <v>141</v>
      </c>
      <c r="AU722" s="17" t="s">
        <v>83</v>
      </c>
    </row>
    <row r="723" spans="1:65" s="2" customFormat="1" ht="10">
      <c r="A723" s="34"/>
      <c r="B723" s="35"/>
      <c r="C723" s="36"/>
      <c r="D723" s="186" t="s">
        <v>149</v>
      </c>
      <c r="E723" s="36"/>
      <c r="F723" s="187" t="s">
        <v>1232</v>
      </c>
      <c r="G723" s="36"/>
      <c r="H723" s="36"/>
      <c r="I723" s="183"/>
      <c r="J723" s="36"/>
      <c r="K723" s="36"/>
      <c r="L723" s="39"/>
      <c r="M723" s="184"/>
      <c r="N723" s="185"/>
      <c r="O723" s="64"/>
      <c r="P723" s="64"/>
      <c r="Q723" s="64"/>
      <c r="R723" s="64"/>
      <c r="S723" s="64"/>
      <c r="T723" s="65"/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T723" s="17" t="s">
        <v>149</v>
      </c>
      <c r="AU723" s="17" t="s">
        <v>83</v>
      </c>
    </row>
    <row r="724" spans="1:65" s="13" customFormat="1" ht="10">
      <c r="B724" s="188"/>
      <c r="C724" s="189"/>
      <c r="D724" s="181" t="s">
        <v>151</v>
      </c>
      <c r="E724" s="190" t="s">
        <v>20</v>
      </c>
      <c r="F724" s="191" t="s">
        <v>1149</v>
      </c>
      <c r="G724" s="189"/>
      <c r="H724" s="192">
        <v>12.5</v>
      </c>
      <c r="I724" s="193"/>
      <c r="J724" s="189"/>
      <c r="K724" s="189"/>
      <c r="L724" s="194"/>
      <c r="M724" s="195"/>
      <c r="N724" s="196"/>
      <c r="O724" s="196"/>
      <c r="P724" s="196"/>
      <c r="Q724" s="196"/>
      <c r="R724" s="196"/>
      <c r="S724" s="196"/>
      <c r="T724" s="197"/>
      <c r="AT724" s="198" t="s">
        <v>151</v>
      </c>
      <c r="AU724" s="198" t="s">
        <v>83</v>
      </c>
      <c r="AV724" s="13" t="s">
        <v>83</v>
      </c>
      <c r="AW724" s="13" t="s">
        <v>34</v>
      </c>
      <c r="AX724" s="13" t="s">
        <v>8</v>
      </c>
      <c r="AY724" s="198" t="s">
        <v>134</v>
      </c>
    </row>
    <row r="725" spans="1:65" s="2" customFormat="1" ht="16.5" customHeight="1">
      <c r="A725" s="34"/>
      <c r="B725" s="35"/>
      <c r="C725" s="169" t="s">
        <v>1233</v>
      </c>
      <c r="D725" s="169" t="s">
        <v>136</v>
      </c>
      <c r="E725" s="170" t="s">
        <v>1234</v>
      </c>
      <c r="F725" s="171" t="s">
        <v>1235</v>
      </c>
      <c r="G725" s="172" t="s">
        <v>338</v>
      </c>
      <c r="H725" s="173">
        <v>12.5</v>
      </c>
      <c r="I725" s="174"/>
      <c r="J725" s="173">
        <f>ROUND(I725*H725,0)</f>
        <v>0</v>
      </c>
      <c r="K725" s="171" t="s">
        <v>146</v>
      </c>
      <c r="L725" s="39"/>
      <c r="M725" s="175" t="s">
        <v>20</v>
      </c>
      <c r="N725" s="176" t="s">
        <v>45</v>
      </c>
      <c r="O725" s="64"/>
      <c r="P725" s="177">
        <f>O725*H725</f>
        <v>0</v>
      </c>
      <c r="Q725" s="177">
        <v>6.0000000000000002E-5</v>
      </c>
      <c r="R725" s="177">
        <f>Q725*H725</f>
        <v>7.5000000000000002E-4</v>
      </c>
      <c r="S725" s="177">
        <v>0</v>
      </c>
      <c r="T725" s="178">
        <f>S725*H725</f>
        <v>0</v>
      </c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R725" s="179" t="s">
        <v>250</v>
      </c>
      <c r="AT725" s="179" t="s">
        <v>136</v>
      </c>
      <c r="AU725" s="179" t="s">
        <v>83</v>
      </c>
      <c r="AY725" s="17" t="s">
        <v>134</v>
      </c>
      <c r="BE725" s="180">
        <f>IF(N725="základní",J725,0)</f>
        <v>0</v>
      </c>
      <c r="BF725" s="180">
        <f>IF(N725="snížená",J725,0)</f>
        <v>0</v>
      </c>
      <c r="BG725" s="180">
        <f>IF(N725="zákl. přenesená",J725,0)</f>
        <v>0</v>
      </c>
      <c r="BH725" s="180">
        <f>IF(N725="sníž. přenesená",J725,0)</f>
        <v>0</v>
      </c>
      <c r="BI725" s="180">
        <f>IF(N725="nulová",J725,0)</f>
        <v>0</v>
      </c>
      <c r="BJ725" s="17" t="s">
        <v>8</v>
      </c>
      <c r="BK725" s="180">
        <f>ROUND(I725*H725,0)</f>
        <v>0</v>
      </c>
      <c r="BL725" s="17" t="s">
        <v>250</v>
      </c>
      <c r="BM725" s="179" t="s">
        <v>1236</v>
      </c>
    </row>
    <row r="726" spans="1:65" s="2" customFormat="1" ht="10">
      <c r="A726" s="34"/>
      <c r="B726" s="35"/>
      <c r="C726" s="36"/>
      <c r="D726" s="181" t="s">
        <v>141</v>
      </c>
      <c r="E726" s="36"/>
      <c r="F726" s="182" t="s">
        <v>1237</v>
      </c>
      <c r="G726" s="36"/>
      <c r="H726" s="36"/>
      <c r="I726" s="183"/>
      <c r="J726" s="36"/>
      <c r="K726" s="36"/>
      <c r="L726" s="39"/>
      <c r="M726" s="184"/>
      <c r="N726" s="185"/>
      <c r="O726" s="64"/>
      <c r="P726" s="64"/>
      <c r="Q726" s="64"/>
      <c r="R726" s="64"/>
      <c r="S726" s="64"/>
      <c r="T726" s="65"/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T726" s="17" t="s">
        <v>141</v>
      </c>
      <c r="AU726" s="17" t="s">
        <v>83</v>
      </c>
    </row>
    <row r="727" spans="1:65" s="2" customFormat="1" ht="10">
      <c r="A727" s="34"/>
      <c r="B727" s="35"/>
      <c r="C727" s="36"/>
      <c r="D727" s="186" t="s">
        <v>149</v>
      </c>
      <c r="E727" s="36"/>
      <c r="F727" s="187" t="s">
        <v>1238</v>
      </c>
      <c r="G727" s="36"/>
      <c r="H727" s="36"/>
      <c r="I727" s="183"/>
      <c r="J727" s="36"/>
      <c r="K727" s="36"/>
      <c r="L727" s="39"/>
      <c r="M727" s="184"/>
      <c r="N727" s="185"/>
      <c r="O727" s="64"/>
      <c r="P727" s="64"/>
      <c r="Q727" s="64"/>
      <c r="R727" s="64"/>
      <c r="S727" s="64"/>
      <c r="T727" s="65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T727" s="17" t="s">
        <v>149</v>
      </c>
      <c r="AU727" s="17" t="s">
        <v>83</v>
      </c>
    </row>
    <row r="728" spans="1:65" s="12" customFormat="1" ht="22.75" customHeight="1">
      <c r="B728" s="153"/>
      <c r="C728" s="154"/>
      <c r="D728" s="155" t="s">
        <v>73</v>
      </c>
      <c r="E728" s="167" t="s">
        <v>1239</v>
      </c>
      <c r="F728" s="167" t="s">
        <v>1240</v>
      </c>
      <c r="G728" s="154"/>
      <c r="H728" s="154"/>
      <c r="I728" s="157"/>
      <c r="J728" s="168">
        <f>BK728</f>
        <v>0</v>
      </c>
      <c r="K728" s="154"/>
      <c r="L728" s="159"/>
      <c r="M728" s="160"/>
      <c r="N728" s="161"/>
      <c r="O728" s="161"/>
      <c r="P728" s="162">
        <f>SUM(P729:P743)</f>
        <v>0</v>
      </c>
      <c r="Q728" s="161"/>
      <c r="R728" s="162">
        <f>SUM(R729:R743)</f>
        <v>9.2329999999999995E-2</v>
      </c>
      <c r="S728" s="161"/>
      <c r="T728" s="163">
        <f>SUM(T729:T743)</f>
        <v>0</v>
      </c>
      <c r="AR728" s="164" t="s">
        <v>83</v>
      </c>
      <c r="AT728" s="165" t="s">
        <v>73</v>
      </c>
      <c r="AU728" s="165" t="s">
        <v>8</v>
      </c>
      <c r="AY728" s="164" t="s">
        <v>134</v>
      </c>
      <c r="BK728" s="166">
        <f>SUM(BK729:BK743)</f>
        <v>0</v>
      </c>
    </row>
    <row r="729" spans="1:65" s="2" customFormat="1" ht="16.5" customHeight="1">
      <c r="A729" s="34"/>
      <c r="B729" s="35"/>
      <c r="C729" s="169" t="s">
        <v>1241</v>
      </c>
      <c r="D729" s="169" t="s">
        <v>136</v>
      </c>
      <c r="E729" s="170" t="s">
        <v>1242</v>
      </c>
      <c r="F729" s="171" t="s">
        <v>1243</v>
      </c>
      <c r="G729" s="172" t="s">
        <v>187</v>
      </c>
      <c r="H729" s="173">
        <v>79</v>
      </c>
      <c r="I729" s="174"/>
      <c r="J729" s="173">
        <f>ROUND(I729*H729,0)</f>
        <v>0</v>
      </c>
      <c r="K729" s="171" t="s">
        <v>146</v>
      </c>
      <c r="L729" s="39"/>
      <c r="M729" s="175" t="s">
        <v>20</v>
      </c>
      <c r="N729" s="176" t="s">
        <v>45</v>
      </c>
      <c r="O729" s="64"/>
      <c r="P729" s="177">
        <f>O729*H729</f>
        <v>0</v>
      </c>
      <c r="Q729" s="177">
        <v>2.0000000000000001E-4</v>
      </c>
      <c r="R729" s="177">
        <f>Q729*H729</f>
        <v>1.5800000000000002E-2</v>
      </c>
      <c r="S729" s="177">
        <v>0</v>
      </c>
      <c r="T729" s="178">
        <f>S729*H729</f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79" t="s">
        <v>250</v>
      </c>
      <c r="AT729" s="179" t="s">
        <v>136</v>
      </c>
      <c r="AU729" s="179" t="s">
        <v>83</v>
      </c>
      <c r="AY729" s="17" t="s">
        <v>134</v>
      </c>
      <c r="BE729" s="180">
        <f>IF(N729="základní",J729,0)</f>
        <v>0</v>
      </c>
      <c r="BF729" s="180">
        <f>IF(N729="snížená",J729,0)</f>
        <v>0</v>
      </c>
      <c r="BG729" s="180">
        <f>IF(N729="zákl. přenesená",J729,0)</f>
        <v>0</v>
      </c>
      <c r="BH729" s="180">
        <f>IF(N729="sníž. přenesená",J729,0)</f>
        <v>0</v>
      </c>
      <c r="BI729" s="180">
        <f>IF(N729="nulová",J729,0)</f>
        <v>0</v>
      </c>
      <c r="BJ729" s="17" t="s">
        <v>8</v>
      </c>
      <c r="BK729" s="180">
        <f>ROUND(I729*H729,0)</f>
        <v>0</v>
      </c>
      <c r="BL729" s="17" t="s">
        <v>250</v>
      </c>
      <c r="BM729" s="179" t="s">
        <v>1244</v>
      </c>
    </row>
    <row r="730" spans="1:65" s="2" customFormat="1" ht="10">
      <c r="A730" s="34"/>
      <c r="B730" s="35"/>
      <c r="C730" s="36"/>
      <c r="D730" s="181" t="s">
        <v>141</v>
      </c>
      <c r="E730" s="36"/>
      <c r="F730" s="182" t="s">
        <v>1245</v>
      </c>
      <c r="G730" s="36"/>
      <c r="H730" s="36"/>
      <c r="I730" s="183"/>
      <c r="J730" s="36"/>
      <c r="K730" s="36"/>
      <c r="L730" s="39"/>
      <c r="M730" s="184"/>
      <c r="N730" s="185"/>
      <c r="O730" s="64"/>
      <c r="P730" s="64"/>
      <c r="Q730" s="64"/>
      <c r="R730" s="64"/>
      <c r="S730" s="64"/>
      <c r="T730" s="65"/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T730" s="17" t="s">
        <v>141</v>
      </c>
      <c r="AU730" s="17" t="s">
        <v>83</v>
      </c>
    </row>
    <row r="731" spans="1:65" s="2" customFormat="1" ht="10">
      <c r="A731" s="34"/>
      <c r="B731" s="35"/>
      <c r="C731" s="36"/>
      <c r="D731" s="186" t="s">
        <v>149</v>
      </c>
      <c r="E731" s="36"/>
      <c r="F731" s="187" t="s">
        <v>1246</v>
      </c>
      <c r="G731" s="36"/>
      <c r="H731" s="36"/>
      <c r="I731" s="183"/>
      <c r="J731" s="36"/>
      <c r="K731" s="36"/>
      <c r="L731" s="39"/>
      <c r="M731" s="184"/>
      <c r="N731" s="185"/>
      <c r="O731" s="64"/>
      <c r="P731" s="64"/>
      <c r="Q731" s="64"/>
      <c r="R731" s="64"/>
      <c r="S731" s="64"/>
      <c r="T731" s="65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T731" s="17" t="s">
        <v>149</v>
      </c>
      <c r="AU731" s="17" t="s">
        <v>83</v>
      </c>
    </row>
    <row r="732" spans="1:65" s="13" customFormat="1" ht="10">
      <c r="B732" s="188"/>
      <c r="C732" s="189"/>
      <c r="D732" s="181" t="s">
        <v>151</v>
      </c>
      <c r="E732" s="190" t="s">
        <v>20</v>
      </c>
      <c r="F732" s="191" t="s">
        <v>1247</v>
      </c>
      <c r="G732" s="189"/>
      <c r="H732" s="192">
        <v>20.9</v>
      </c>
      <c r="I732" s="193"/>
      <c r="J732" s="189"/>
      <c r="K732" s="189"/>
      <c r="L732" s="194"/>
      <c r="M732" s="195"/>
      <c r="N732" s="196"/>
      <c r="O732" s="196"/>
      <c r="P732" s="196"/>
      <c r="Q732" s="196"/>
      <c r="R732" s="196"/>
      <c r="S732" s="196"/>
      <c r="T732" s="197"/>
      <c r="AT732" s="198" t="s">
        <v>151</v>
      </c>
      <c r="AU732" s="198" t="s">
        <v>83</v>
      </c>
      <c r="AV732" s="13" t="s">
        <v>83</v>
      </c>
      <c r="AW732" s="13" t="s">
        <v>34</v>
      </c>
      <c r="AX732" s="13" t="s">
        <v>74</v>
      </c>
      <c r="AY732" s="198" t="s">
        <v>134</v>
      </c>
    </row>
    <row r="733" spans="1:65" s="13" customFormat="1" ht="10">
      <c r="B733" s="188"/>
      <c r="C733" s="189"/>
      <c r="D733" s="181" t="s">
        <v>151</v>
      </c>
      <c r="E733" s="190" t="s">
        <v>20</v>
      </c>
      <c r="F733" s="191" t="s">
        <v>1248</v>
      </c>
      <c r="G733" s="189"/>
      <c r="H733" s="192">
        <v>58.1</v>
      </c>
      <c r="I733" s="193"/>
      <c r="J733" s="189"/>
      <c r="K733" s="189"/>
      <c r="L733" s="194"/>
      <c r="M733" s="195"/>
      <c r="N733" s="196"/>
      <c r="O733" s="196"/>
      <c r="P733" s="196"/>
      <c r="Q733" s="196"/>
      <c r="R733" s="196"/>
      <c r="S733" s="196"/>
      <c r="T733" s="197"/>
      <c r="AT733" s="198" t="s">
        <v>151</v>
      </c>
      <c r="AU733" s="198" t="s">
        <v>83</v>
      </c>
      <c r="AV733" s="13" t="s">
        <v>83</v>
      </c>
      <c r="AW733" s="13" t="s">
        <v>34</v>
      </c>
      <c r="AX733" s="13" t="s">
        <v>74</v>
      </c>
      <c r="AY733" s="198" t="s">
        <v>134</v>
      </c>
    </row>
    <row r="734" spans="1:65" s="14" customFormat="1" ht="10">
      <c r="B734" s="199"/>
      <c r="C734" s="200"/>
      <c r="D734" s="181" t="s">
        <v>151</v>
      </c>
      <c r="E734" s="201" t="s">
        <v>20</v>
      </c>
      <c r="F734" s="202" t="s">
        <v>154</v>
      </c>
      <c r="G734" s="200"/>
      <c r="H734" s="203">
        <v>79</v>
      </c>
      <c r="I734" s="204"/>
      <c r="J734" s="200"/>
      <c r="K734" s="200"/>
      <c r="L734" s="205"/>
      <c r="M734" s="206"/>
      <c r="N734" s="207"/>
      <c r="O734" s="207"/>
      <c r="P734" s="207"/>
      <c r="Q734" s="207"/>
      <c r="R734" s="207"/>
      <c r="S734" s="207"/>
      <c r="T734" s="208"/>
      <c r="AT734" s="209" t="s">
        <v>151</v>
      </c>
      <c r="AU734" s="209" t="s">
        <v>83</v>
      </c>
      <c r="AV734" s="14" t="s">
        <v>139</v>
      </c>
      <c r="AW734" s="14" t="s">
        <v>34</v>
      </c>
      <c r="AX734" s="14" t="s">
        <v>8</v>
      </c>
      <c r="AY734" s="209" t="s">
        <v>134</v>
      </c>
    </row>
    <row r="735" spans="1:65" s="2" customFormat="1" ht="16.5" customHeight="1">
      <c r="A735" s="34"/>
      <c r="B735" s="35"/>
      <c r="C735" s="169" t="s">
        <v>1249</v>
      </c>
      <c r="D735" s="169" t="s">
        <v>136</v>
      </c>
      <c r="E735" s="170" t="s">
        <v>1250</v>
      </c>
      <c r="F735" s="171" t="s">
        <v>1251</v>
      </c>
      <c r="G735" s="172" t="s">
        <v>187</v>
      </c>
      <c r="H735" s="173">
        <v>79</v>
      </c>
      <c r="I735" s="174"/>
      <c r="J735" s="173">
        <f>ROUND(I735*H735,0)</f>
        <v>0</v>
      </c>
      <c r="K735" s="171" t="s">
        <v>146</v>
      </c>
      <c r="L735" s="39"/>
      <c r="M735" s="175" t="s">
        <v>20</v>
      </c>
      <c r="N735" s="176" t="s">
        <v>45</v>
      </c>
      <c r="O735" s="64"/>
      <c r="P735" s="177">
        <f>O735*H735</f>
        <v>0</v>
      </c>
      <c r="Q735" s="177">
        <v>2.9E-4</v>
      </c>
      <c r="R735" s="177">
        <f>Q735*H735</f>
        <v>2.291E-2</v>
      </c>
      <c r="S735" s="177">
        <v>0</v>
      </c>
      <c r="T735" s="178">
        <f>S735*H735</f>
        <v>0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179" t="s">
        <v>250</v>
      </c>
      <c r="AT735" s="179" t="s">
        <v>136</v>
      </c>
      <c r="AU735" s="179" t="s">
        <v>83</v>
      </c>
      <c r="AY735" s="17" t="s">
        <v>134</v>
      </c>
      <c r="BE735" s="180">
        <f>IF(N735="základní",J735,0)</f>
        <v>0</v>
      </c>
      <c r="BF735" s="180">
        <f>IF(N735="snížená",J735,0)</f>
        <v>0</v>
      </c>
      <c r="BG735" s="180">
        <f>IF(N735="zákl. přenesená",J735,0)</f>
        <v>0</v>
      </c>
      <c r="BH735" s="180">
        <f>IF(N735="sníž. přenesená",J735,0)</f>
        <v>0</v>
      </c>
      <c r="BI735" s="180">
        <f>IF(N735="nulová",J735,0)</f>
        <v>0</v>
      </c>
      <c r="BJ735" s="17" t="s">
        <v>8</v>
      </c>
      <c r="BK735" s="180">
        <f>ROUND(I735*H735,0)</f>
        <v>0</v>
      </c>
      <c r="BL735" s="17" t="s">
        <v>250</v>
      </c>
      <c r="BM735" s="179" t="s">
        <v>1252</v>
      </c>
    </row>
    <row r="736" spans="1:65" s="2" customFormat="1" ht="10">
      <c r="A736" s="34"/>
      <c r="B736" s="35"/>
      <c r="C736" s="36"/>
      <c r="D736" s="181" t="s">
        <v>141</v>
      </c>
      <c r="E736" s="36"/>
      <c r="F736" s="182" t="s">
        <v>1253</v>
      </c>
      <c r="G736" s="36"/>
      <c r="H736" s="36"/>
      <c r="I736" s="183"/>
      <c r="J736" s="36"/>
      <c r="K736" s="36"/>
      <c r="L736" s="39"/>
      <c r="M736" s="184"/>
      <c r="N736" s="185"/>
      <c r="O736" s="64"/>
      <c r="P736" s="64"/>
      <c r="Q736" s="64"/>
      <c r="R736" s="64"/>
      <c r="S736" s="64"/>
      <c r="T736" s="65"/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T736" s="17" t="s">
        <v>141</v>
      </c>
      <c r="AU736" s="17" t="s">
        <v>83</v>
      </c>
    </row>
    <row r="737" spans="1:65" s="2" customFormat="1" ht="10">
      <c r="A737" s="34"/>
      <c r="B737" s="35"/>
      <c r="C737" s="36"/>
      <c r="D737" s="186" t="s">
        <v>149</v>
      </c>
      <c r="E737" s="36"/>
      <c r="F737" s="187" t="s">
        <v>1254</v>
      </c>
      <c r="G737" s="36"/>
      <c r="H737" s="36"/>
      <c r="I737" s="183"/>
      <c r="J737" s="36"/>
      <c r="K737" s="36"/>
      <c r="L737" s="39"/>
      <c r="M737" s="184"/>
      <c r="N737" s="185"/>
      <c r="O737" s="64"/>
      <c r="P737" s="64"/>
      <c r="Q737" s="64"/>
      <c r="R737" s="64"/>
      <c r="S737" s="64"/>
      <c r="T737" s="65"/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T737" s="17" t="s">
        <v>149</v>
      </c>
      <c r="AU737" s="17" t="s">
        <v>83</v>
      </c>
    </row>
    <row r="738" spans="1:65" s="2" customFormat="1" ht="16.5" customHeight="1">
      <c r="A738" s="34"/>
      <c r="B738" s="35"/>
      <c r="C738" s="169" t="s">
        <v>1255</v>
      </c>
      <c r="D738" s="169" t="s">
        <v>136</v>
      </c>
      <c r="E738" s="170" t="s">
        <v>1256</v>
      </c>
      <c r="F738" s="171" t="s">
        <v>1257</v>
      </c>
      <c r="G738" s="172" t="s">
        <v>187</v>
      </c>
      <c r="H738" s="173">
        <v>153.19999999999999</v>
      </c>
      <c r="I738" s="174"/>
      <c r="J738" s="173">
        <f>ROUND(I738*H738,0)</f>
        <v>0</v>
      </c>
      <c r="K738" s="171" t="s">
        <v>146</v>
      </c>
      <c r="L738" s="39"/>
      <c r="M738" s="175" t="s">
        <v>20</v>
      </c>
      <c r="N738" s="176" t="s">
        <v>45</v>
      </c>
      <c r="O738" s="64"/>
      <c r="P738" s="177">
        <f>O738*H738</f>
        <v>0</v>
      </c>
      <c r="Q738" s="177">
        <v>3.5E-4</v>
      </c>
      <c r="R738" s="177">
        <f>Q738*H738</f>
        <v>5.3619999999999994E-2</v>
      </c>
      <c r="S738" s="177">
        <v>0</v>
      </c>
      <c r="T738" s="178">
        <f>S738*H738</f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79" t="s">
        <v>250</v>
      </c>
      <c r="AT738" s="179" t="s">
        <v>136</v>
      </c>
      <c r="AU738" s="179" t="s">
        <v>83</v>
      </c>
      <c r="AY738" s="17" t="s">
        <v>134</v>
      </c>
      <c r="BE738" s="180">
        <f>IF(N738="základní",J738,0)</f>
        <v>0</v>
      </c>
      <c r="BF738" s="180">
        <f>IF(N738="snížená",J738,0)</f>
        <v>0</v>
      </c>
      <c r="BG738" s="180">
        <f>IF(N738="zákl. přenesená",J738,0)</f>
        <v>0</v>
      </c>
      <c r="BH738" s="180">
        <f>IF(N738="sníž. přenesená",J738,0)</f>
        <v>0</v>
      </c>
      <c r="BI738" s="180">
        <f>IF(N738="nulová",J738,0)</f>
        <v>0</v>
      </c>
      <c r="BJ738" s="17" t="s">
        <v>8</v>
      </c>
      <c r="BK738" s="180">
        <f>ROUND(I738*H738,0)</f>
        <v>0</v>
      </c>
      <c r="BL738" s="17" t="s">
        <v>250</v>
      </c>
      <c r="BM738" s="179" t="s">
        <v>1258</v>
      </c>
    </row>
    <row r="739" spans="1:65" s="2" customFormat="1" ht="10">
      <c r="A739" s="34"/>
      <c r="B739" s="35"/>
      <c r="C739" s="36"/>
      <c r="D739" s="181" t="s">
        <v>141</v>
      </c>
      <c r="E739" s="36"/>
      <c r="F739" s="182" t="s">
        <v>1259</v>
      </c>
      <c r="G739" s="36"/>
      <c r="H739" s="36"/>
      <c r="I739" s="183"/>
      <c r="J739" s="36"/>
      <c r="K739" s="36"/>
      <c r="L739" s="39"/>
      <c r="M739" s="184"/>
      <c r="N739" s="185"/>
      <c r="O739" s="64"/>
      <c r="P739" s="64"/>
      <c r="Q739" s="64"/>
      <c r="R739" s="64"/>
      <c r="S739" s="64"/>
      <c r="T739" s="65"/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T739" s="17" t="s">
        <v>141</v>
      </c>
      <c r="AU739" s="17" t="s">
        <v>83</v>
      </c>
    </row>
    <row r="740" spans="1:65" s="2" customFormat="1" ht="10">
      <c r="A740" s="34"/>
      <c r="B740" s="35"/>
      <c r="C740" s="36"/>
      <c r="D740" s="186" t="s">
        <v>149</v>
      </c>
      <c r="E740" s="36"/>
      <c r="F740" s="187" t="s">
        <v>1260</v>
      </c>
      <c r="G740" s="36"/>
      <c r="H740" s="36"/>
      <c r="I740" s="183"/>
      <c r="J740" s="36"/>
      <c r="K740" s="36"/>
      <c r="L740" s="39"/>
      <c r="M740" s="184"/>
      <c r="N740" s="185"/>
      <c r="O740" s="64"/>
      <c r="P740" s="64"/>
      <c r="Q740" s="64"/>
      <c r="R740" s="64"/>
      <c r="S740" s="64"/>
      <c r="T740" s="65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7" t="s">
        <v>149</v>
      </c>
      <c r="AU740" s="17" t="s">
        <v>83</v>
      </c>
    </row>
    <row r="741" spans="1:65" s="13" customFormat="1" ht="10">
      <c r="B741" s="188"/>
      <c r="C741" s="189"/>
      <c r="D741" s="181" t="s">
        <v>151</v>
      </c>
      <c r="E741" s="190" t="s">
        <v>20</v>
      </c>
      <c r="F741" s="191" t="s">
        <v>1261</v>
      </c>
      <c r="G741" s="189"/>
      <c r="H741" s="192">
        <v>33.200000000000003</v>
      </c>
      <c r="I741" s="193"/>
      <c r="J741" s="189"/>
      <c r="K741" s="189"/>
      <c r="L741" s="194"/>
      <c r="M741" s="195"/>
      <c r="N741" s="196"/>
      <c r="O741" s="196"/>
      <c r="P741" s="196"/>
      <c r="Q741" s="196"/>
      <c r="R741" s="196"/>
      <c r="S741" s="196"/>
      <c r="T741" s="197"/>
      <c r="AT741" s="198" t="s">
        <v>151</v>
      </c>
      <c r="AU741" s="198" t="s">
        <v>83</v>
      </c>
      <c r="AV741" s="13" t="s">
        <v>83</v>
      </c>
      <c r="AW741" s="13" t="s">
        <v>34</v>
      </c>
      <c r="AX741" s="13" t="s">
        <v>74</v>
      </c>
      <c r="AY741" s="198" t="s">
        <v>134</v>
      </c>
    </row>
    <row r="742" spans="1:65" s="13" customFormat="1" ht="10">
      <c r="B742" s="188"/>
      <c r="C742" s="189"/>
      <c r="D742" s="181" t="s">
        <v>151</v>
      </c>
      <c r="E742" s="190" t="s">
        <v>20</v>
      </c>
      <c r="F742" s="191" t="s">
        <v>1262</v>
      </c>
      <c r="G742" s="189"/>
      <c r="H742" s="192">
        <v>120</v>
      </c>
      <c r="I742" s="193"/>
      <c r="J742" s="189"/>
      <c r="K742" s="189"/>
      <c r="L742" s="194"/>
      <c r="M742" s="195"/>
      <c r="N742" s="196"/>
      <c r="O742" s="196"/>
      <c r="P742" s="196"/>
      <c r="Q742" s="196"/>
      <c r="R742" s="196"/>
      <c r="S742" s="196"/>
      <c r="T742" s="197"/>
      <c r="AT742" s="198" t="s">
        <v>151</v>
      </c>
      <c r="AU742" s="198" t="s">
        <v>83</v>
      </c>
      <c r="AV742" s="13" t="s">
        <v>83</v>
      </c>
      <c r="AW742" s="13" t="s">
        <v>34</v>
      </c>
      <c r="AX742" s="13" t="s">
        <v>74</v>
      </c>
      <c r="AY742" s="198" t="s">
        <v>134</v>
      </c>
    </row>
    <row r="743" spans="1:65" s="14" customFormat="1" ht="10">
      <c r="B743" s="199"/>
      <c r="C743" s="200"/>
      <c r="D743" s="181" t="s">
        <v>151</v>
      </c>
      <c r="E743" s="201" t="s">
        <v>20</v>
      </c>
      <c r="F743" s="202" t="s">
        <v>154</v>
      </c>
      <c r="G743" s="200"/>
      <c r="H743" s="203">
        <v>153.19999999999999</v>
      </c>
      <c r="I743" s="204"/>
      <c r="J743" s="200"/>
      <c r="K743" s="200"/>
      <c r="L743" s="205"/>
      <c r="M743" s="206"/>
      <c r="N743" s="207"/>
      <c r="O743" s="207"/>
      <c r="P743" s="207"/>
      <c r="Q743" s="207"/>
      <c r="R743" s="207"/>
      <c r="S743" s="207"/>
      <c r="T743" s="208"/>
      <c r="AT743" s="209" t="s">
        <v>151</v>
      </c>
      <c r="AU743" s="209" t="s">
        <v>83</v>
      </c>
      <c r="AV743" s="14" t="s">
        <v>139</v>
      </c>
      <c r="AW743" s="14" t="s">
        <v>34</v>
      </c>
      <c r="AX743" s="14" t="s">
        <v>8</v>
      </c>
      <c r="AY743" s="209" t="s">
        <v>134</v>
      </c>
    </row>
    <row r="744" spans="1:65" s="12" customFormat="1" ht="25.9" customHeight="1">
      <c r="B744" s="153"/>
      <c r="C744" s="154"/>
      <c r="D744" s="155" t="s">
        <v>73</v>
      </c>
      <c r="E744" s="156" t="s">
        <v>1263</v>
      </c>
      <c r="F744" s="156" t="s">
        <v>1264</v>
      </c>
      <c r="G744" s="154"/>
      <c r="H744" s="154"/>
      <c r="I744" s="157"/>
      <c r="J744" s="158">
        <f>BK744</f>
        <v>0</v>
      </c>
      <c r="K744" s="154"/>
      <c r="L744" s="159"/>
      <c r="M744" s="160"/>
      <c r="N744" s="161"/>
      <c r="O744" s="161"/>
      <c r="P744" s="162">
        <f>SUM(P745:P754)</f>
        <v>0</v>
      </c>
      <c r="Q744" s="161"/>
      <c r="R744" s="162">
        <f>SUM(R745:R754)</f>
        <v>0</v>
      </c>
      <c r="S744" s="161"/>
      <c r="T744" s="163">
        <f>SUM(T745:T754)</f>
        <v>0</v>
      </c>
      <c r="AR744" s="164" t="s">
        <v>139</v>
      </c>
      <c r="AT744" s="165" t="s">
        <v>73</v>
      </c>
      <c r="AU744" s="165" t="s">
        <v>74</v>
      </c>
      <c r="AY744" s="164" t="s">
        <v>134</v>
      </c>
      <c r="BK744" s="166">
        <f>SUM(BK745:BK754)</f>
        <v>0</v>
      </c>
    </row>
    <row r="745" spans="1:65" s="2" customFormat="1" ht="16.5" customHeight="1">
      <c r="A745" s="34"/>
      <c r="B745" s="35"/>
      <c r="C745" s="169" t="s">
        <v>1265</v>
      </c>
      <c r="D745" s="169" t="s">
        <v>136</v>
      </c>
      <c r="E745" s="170" t="s">
        <v>1266</v>
      </c>
      <c r="F745" s="171" t="s">
        <v>1267</v>
      </c>
      <c r="G745" s="172" t="s">
        <v>1268</v>
      </c>
      <c r="H745" s="173">
        <v>58</v>
      </c>
      <c r="I745" s="174"/>
      <c r="J745" s="173">
        <f>ROUND(I745*H745,0)</f>
        <v>0</v>
      </c>
      <c r="K745" s="171" t="s">
        <v>146</v>
      </c>
      <c r="L745" s="39"/>
      <c r="M745" s="175" t="s">
        <v>20</v>
      </c>
      <c r="N745" s="176" t="s">
        <v>45</v>
      </c>
      <c r="O745" s="64"/>
      <c r="P745" s="177">
        <f>O745*H745</f>
        <v>0</v>
      </c>
      <c r="Q745" s="177">
        <v>0</v>
      </c>
      <c r="R745" s="177">
        <f>Q745*H745</f>
        <v>0</v>
      </c>
      <c r="S745" s="177">
        <v>0</v>
      </c>
      <c r="T745" s="178">
        <f>S745*H745</f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179" t="s">
        <v>1269</v>
      </c>
      <c r="AT745" s="179" t="s">
        <v>136</v>
      </c>
      <c r="AU745" s="179" t="s">
        <v>8</v>
      </c>
      <c r="AY745" s="17" t="s">
        <v>134</v>
      </c>
      <c r="BE745" s="180">
        <f>IF(N745="základní",J745,0)</f>
        <v>0</v>
      </c>
      <c r="BF745" s="180">
        <f>IF(N745="snížená",J745,0)</f>
        <v>0</v>
      </c>
      <c r="BG745" s="180">
        <f>IF(N745="zákl. přenesená",J745,0)</f>
        <v>0</v>
      </c>
      <c r="BH745" s="180">
        <f>IF(N745="sníž. přenesená",J745,0)</f>
        <v>0</v>
      </c>
      <c r="BI745" s="180">
        <f>IF(N745="nulová",J745,0)</f>
        <v>0</v>
      </c>
      <c r="BJ745" s="17" t="s">
        <v>8</v>
      </c>
      <c r="BK745" s="180">
        <f>ROUND(I745*H745,0)</f>
        <v>0</v>
      </c>
      <c r="BL745" s="17" t="s">
        <v>1269</v>
      </c>
      <c r="BM745" s="179" t="s">
        <v>1270</v>
      </c>
    </row>
    <row r="746" spans="1:65" s="2" customFormat="1" ht="10">
      <c r="A746" s="34"/>
      <c r="B746" s="35"/>
      <c r="C746" s="36"/>
      <c r="D746" s="181" t="s">
        <v>141</v>
      </c>
      <c r="E746" s="36"/>
      <c r="F746" s="182" t="s">
        <v>1271</v>
      </c>
      <c r="G746" s="36"/>
      <c r="H746" s="36"/>
      <c r="I746" s="183"/>
      <c r="J746" s="36"/>
      <c r="K746" s="36"/>
      <c r="L746" s="39"/>
      <c r="M746" s="184"/>
      <c r="N746" s="185"/>
      <c r="O746" s="64"/>
      <c r="P746" s="64"/>
      <c r="Q746" s="64"/>
      <c r="R746" s="64"/>
      <c r="S746" s="64"/>
      <c r="T746" s="65"/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T746" s="17" t="s">
        <v>141</v>
      </c>
      <c r="AU746" s="17" t="s">
        <v>8</v>
      </c>
    </row>
    <row r="747" spans="1:65" s="2" customFormat="1" ht="10">
      <c r="A747" s="34"/>
      <c r="B747" s="35"/>
      <c r="C747" s="36"/>
      <c r="D747" s="186" t="s">
        <v>149</v>
      </c>
      <c r="E747" s="36"/>
      <c r="F747" s="187" t="s">
        <v>1272</v>
      </c>
      <c r="G747" s="36"/>
      <c r="H747" s="36"/>
      <c r="I747" s="183"/>
      <c r="J747" s="36"/>
      <c r="K747" s="36"/>
      <c r="L747" s="39"/>
      <c r="M747" s="184"/>
      <c r="N747" s="185"/>
      <c r="O747" s="64"/>
      <c r="P747" s="64"/>
      <c r="Q747" s="64"/>
      <c r="R747" s="64"/>
      <c r="S747" s="64"/>
      <c r="T747" s="65"/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T747" s="17" t="s">
        <v>149</v>
      </c>
      <c r="AU747" s="17" t="s">
        <v>8</v>
      </c>
    </row>
    <row r="748" spans="1:65" s="13" customFormat="1" ht="10">
      <c r="B748" s="188"/>
      <c r="C748" s="189"/>
      <c r="D748" s="181" t="s">
        <v>151</v>
      </c>
      <c r="E748" s="190" t="s">
        <v>20</v>
      </c>
      <c r="F748" s="191" t="s">
        <v>1273</v>
      </c>
      <c r="G748" s="189"/>
      <c r="H748" s="192">
        <v>50</v>
      </c>
      <c r="I748" s="193"/>
      <c r="J748" s="189"/>
      <c r="K748" s="189"/>
      <c r="L748" s="194"/>
      <c r="M748" s="195"/>
      <c r="N748" s="196"/>
      <c r="O748" s="196"/>
      <c r="P748" s="196"/>
      <c r="Q748" s="196"/>
      <c r="R748" s="196"/>
      <c r="S748" s="196"/>
      <c r="T748" s="197"/>
      <c r="AT748" s="198" t="s">
        <v>151</v>
      </c>
      <c r="AU748" s="198" t="s">
        <v>8</v>
      </c>
      <c r="AV748" s="13" t="s">
        <v>83</v>
      </c>
      <c r="AW748" s="13" t="s">
        <v>34</v>
      </c>
      <c r="AX748" s="13" t="s">
        <v>74</v>
      </c>
      <c r="AY748" s="198" t="s">
        <v>134</v>
      </c>
    </row>
    <row r="749" spans="1:65" s="13" customFormat="1" ht="10">
      <c r="B749" s="188"/>
      <c r="C749" s="189"/>
      <c r="D749" s="181" t="s">
        <v>151</v>
      </c>
      <c r="E749" s="190" t="s">
        <v>20</v>
      </c>
      <c r="F749" s="191" t="s">
        <v>1274</v>
      </c>
      <c r="G749" s="189"/>
      <c r="H749" s="192">
        <v>8</v>
      </c>
      <c r="I749" s="193"/>
      <c r="J749" s="189"/>
      <c r="K749" s="189"/>
      <c r="L749" s="194"/>
      <c r="M749" s="195"/>
      <c r="N749" s="196"/>
      <c r="O749" s="196"/>
      <c r="P749" s="196"/>
      <c r="Q749" s="196"/>
      <c r="R749" s="196"/>
      <c r="S749" s="196"/>
      <c r="T749" s="197"/>
      <c r="AT749" s="198" t="s">
        <v>151</v>
      </c>
      <c r="AU749" s="198" t="s">
        <v>8</v>
      </c>
      <c r="AV749" s="13" t="s">
        <v>83</v>
      </c>
      <c r="AW749" s="13" t="s">
        <v>34</v>
      </c>
      <c r="AX749" s="13" t="s">
        <v>74</v>
      </c>
      <c r="AY749" s="198" t="s">
        <v>134</v>
      </c>
    </row>
    <row r="750" spans="1:65" s="14" customFormat="1" ht="10">
      <c r="B750" s="199"/>
      <c r="C750" s="200"/>
      <c r="D750" s="181" t="s">
        <v>151</v>
      </c>
      <c r="E750" s="201" t="s">
        <v>20</v>
      </c>
      <c r="F750" s="202" t="s">
        <v>154</v>
      </c>
      <c r="G750" s="200"/>
      <c r="H750" s="203">
        <v>58</v>
      </c>
      <c r="I750" s="204"/>
      <c r="J750" s="200"/>
      <c r="K750" s="200"/>
      <c r="L750" s="205"/>
      <c r="M750" s="206"/>
      <c r="N750" s="207"/>
      <c r="O750" s="207"/>
      <c r="P750" s="207"/>
      <c r="Q750" s="207"/>
      <c r="R750" s="207"/>
      <c r="S750" s="207"/>
      <c r="T750" s="208"/>
      <c r="AT750" s="209" t="s">
        <v>151</v>
      </c>
      <c r="AU750" s="209" t="s">
        <v>8</v>
      </c>
      <c r="AV750" s="14" t="s">
        <v>139</v>
      </c>
      <c r="AW750" s="14" t="s">
        <v>34</v>
      </c>
      <c r="AX750" s="14" t="s">
        <v>8</v>
      </c>
      <c r="AY750" s="209" t="s">
        <v>134</v>
      </c>
    </row>
    <row r="751" spans="1:65" s="2" customFormat="1" ht="16.5" customHeight="1">
      <c r="A751" s="34"/>
      <c r="B751" s="35"/>
      <c r="C751" s="169" t="s">
        <v>1275</v>
      </c>
      <c r="D751" s="169" t="s">
        <v>136</v>
      </c>
      <c r="E751" s="170" t="s">
        <v>1276</v>
      </c>
      <c r="F751" s="171" t="s">
        <v>1277</v>
      </c>
      <c r="G751" s="172" t="s">
        <v>1268</v>
      </c>
      <c r="H751" s="173">
        <v>100</v>
      </c>
      <c r="I751" s="174"/>
      <c r="J751" s="173">
        <f>ROUND(I751*H751,0)</f>
        <v>0</v>
      </c>
      <c r="K751" s="171" t="s">
        <v>146</v>
      </c>
      <c r="L751" s="39"/>
      <c r="M751" s="175" t="s">
        <v>20</v>
      </c>
      <c r="N751" s="176" t="s">
        <v>45</v>
      </c>
      <c r="O751" s="64"/>
      <c r="P751" s="177">
        <f>O751*H751</f>
        <v>0</v>
      </c>
      <c r="Q751" s="177">
        <v>0</v>
      </c>
      <c r="R751" s="177">
        <f>Q751*H751</f>
        <v>0</v>
      </c>
      <c r="S751" s="177">
        <v>0</v>
      </c>
      <c r="T751" s="178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79" t="s">
        <v>1269</v>
      </c>
      <c r="AT751" s="179" t="s">
        <v>136</v>
      </c>
      <c r="AU751" s="179" t="s">
        <v>8</v>
      </c>
      <c r="AY751" s="17" t="s">
        <v>134</v>
      </c>
      <c r="BE751" s="180">
        <f>IF(N751="základní",J751,0)</f>
        <v>0</v>
      </c>
      <c r="BF751" s="180">
        <f>IF(N751="snížená",J751,0)</f>
        <v>0</v>
      </c>
      <c r="BG751" s="180">
        <f>IF(N751="zákl. přenesená",J751,0)</f>
        <v>0</v>
      </c>
      <c r="BH751" s="180">
        <f>IF(N751="sníž. přenesená",J751,0)</f>
        <v>0</v>
      </c>
      <c r="BI751" s="180">
        <f>IF(N751="nulová",J751,0)</f>
        <v>0</v>
      </c>
      <c r="BJ751" s="17" t="s">
        <v>8</v>
      </c>
      <c r="BK751" s="180">
        <f>ROUND(I751*H751,0)</f>
        <v>0</v>
      </c>
      <c r="BL751" s="17" t="s">
        <v>1269</v>
      </c>
      <c r="BM751" s="179" t="s">
        <v>1278</v>
      </c>
    </row>
    <row r="752" spans="1:65" s="2" customFormat="1" ht="10">
      <c r="A752" s="34"/>
      <c r="B752" s="35"/>
      <c r="C752" s="36"/>
      <c r="D752" s="181" t="s">
        <v>141</v>
      </c>
      <c r="E752" s="36"/>
      <c r="F752" s="182" t="s">
        <v>1279</v>
      </c>
      <c r="G752" s="36"/>
      <c r="H752" s="36"/>
      <c r="I752" s="183"/>
      <c r="J752" s="36"/>
      <c r="K752" s="36"/>
      <c r="L752" s="39"/>
      <c r="M752" s="184"/>
      <c r="N752" s="185"/>
      <c r="O752" s="64"/>
      <c r="P752" s="64"/>
      <c r="Q752" s="64"/>
      <c r="R752" s="64"/>
      <c r="S752" s="64"/>
      <c r="T752" s="65"/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T752" s="17" t="s">
        <v>141</v>
      </c>
      <c r="AU752" s="17" t="s">
        <v>8</v>
      </c>
    </row>
    <row r="753" spans="1:65" s="2" customFormat="1" ht="10">
      <c r="A753" s="34"/>
      <c r="B753" s="35"/>
      <c r="C753" s="36"/>
      <c r="D753" s="186" t="s">
        <v>149</v>
      </c>
      <c r="E753" s="36"/>
      <c r="F753" s="187" t="s">
        <v>1280</v>
      </c>
      <c r="G753" s="36"/>
      <c r="H753" s="36"/>
      <c r="I753" s="183"/>
      <c r="J753" s="36"/>
      <c r="K753" s="36"/>
      <c r="L753" s="39"/>
      <c r="M753" s="184"/>
      <c r="N753" s="185"/>
      <c r="O753" s="64"/>
      <c r="P753" s="64"/>
      <c r="Q753" s="64"/>
      <c r="R753" s="64"/>
      <c r="S753" s="64"/>
      <c r="T753" s="65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T753" s="17" t="s">
        <v>149</v>
      </c>
      <c r="AU753" s="17" t="s">
        <v>8</v>
      </c>
    </row>
    <row r="754" spans="1:65" s="13" customFormat="1" ht="10">
      <c r="B754" s="188"/>
      <c r="C754" s="189"/>
      <c r="D754" s="181" t="s">
        <v>151</v>
      </c>
      <c r="E754" s="190" t="s">
        <v>20</v>
      </c>
      <c r="F754" s="191" t="s">
        <v>1281</v>
      </c>
      <c r="G754" s="189"/>
      <c r="H754" s="192">
        <v>100</v>
      </c>
      <c r="I754" s="193"/>
      <c r="J754" s="189"/>
      <c r="K754" s="189"/>
      <c r="L754" s="194"/>
      <c r="M754" s="195"/>
      <c r="N754" s="196"/>
      <c r="O754" s="196"/>
      <c r="P754" s="196"/>
      <c r="Q754" s="196"/>
      <c r="R754" s="196"/>
      <c r="S754" s="196"/>
      <c r="T754" s="197"/>
      <c r="AT754" s="198" t="s">
        <v>151</v>
      </c>
      <c r="AU754" s="198" t="s">
        <v>8</v>
      </c>
      <c r="AV754" s="13" t="s">
        <v>83</v>
      </c>
      <c r="AW754" s="13" t="s">
        <v>34</v>
      </c>
      <c r="AX754" s="13" t="s">
        <v>8</v>
      </c>
      <c r="AY754" s="198" t="s">
        <v>134</v>
      </c>
    </row>
    <row r="755" spans="1:65" s="12" customFormat="1" ht="25.9" customHeight="1">
      <c r="B755" s="153"/>
      <c r="C755" s="154"/>
      <c r="D755" s="155" t="s">
        <v>73</v>
      </c>
      <c r="E755" s="156" t="s">
        <v>1282</v>
      </c>
      <c r="F755" s="156" t="s">
        <v>1283</v>
      </c>
      <c r="G755" s="154"/>
      <c r="H755" s="154"/>
      <c r="I755" s="157"/>
      <c r="J755" s="158">
        <f>BK755</f>
        <v>0</v>
      </c>
      <c r="K755" s="154"/>
      <c r="L755" s="159"/>
      <c r="M755" s="160"/>
      <c r="N755" s="161"/>
      <c r="O755" s="161"/>
      <c r="P755" s="162">
        <f>P756+P766+P770+P774</f>
        <v>0</v>
      </c>
      <c r="Q755" s="161"/>
      <c r="R755" s="162">
        <f>R756+R766+R770+R774</f>
        <v>0</v>
      </c>
      <c r="S755" s="161"/>
      <c r="T755" s="163">
        <f>T756+T766+T770+T774</f>
        <v>0</v>
      </c>
      <c r="AR755" s="164" t="s">
        <v>167</v>
      </c>
      <c r="AT755" s="165" t="s">
        <v>73</v>
      </c>
      <c r="AU755" s="165" t="s">
        <v>74</v>
      </c>
      <c r="AY755" s="164" t="s">
        <v>134</v>
      </c>
      <c r="BK755" s="166">
        <f>BK756+BK766+BK770+BK774</f>
        <v>0</v>
      </c>
    </row>
    <row r="756" spans="1:65" s="12" customFormat="1" ht="22.75" customHeight="1">
      <c r="B756" s="153"/>
      <c r="C756" s="154"/>
      <c r="D756" s="155" t="s">
        <v>73</v>
      </c>
      <c r="E756" s="167" t="s">
        <v>1284</v>
      </c>
      <c r="F756" s="167" t="s">
        <v>1285</v>
      </c>
      <c r="G756" s="154"/>
      <c r="H756" s="154"/>
      <c r="I756" s="157"/>
      <c r="J756" s="168">
        <f>BK756</f>
        <v>0</v>
      </c>
      <c r="K756" s="154"/>
      <c r="L756" s="159"/>
      <c r="M756" s="160"/>
      <c r="N756" s="161"/>
      <c r="O756" s="161"/>
      <c r="P756" s="162">
        <f>SUM(P757:P765)</f>
        <v>0</v>
      </c>
      <c r="Q756" s="161"/>
      <c r="R756" s="162">
        <f>SUM(R757:R765)</f>
        <v>0</v>
      </c>
      <c r="S756" s="161"/>
      <c r="T756" s="163">
        <f>SUM(T757:T765)</f>
        <v>0</v>
      </c>
      <c r="AR756" s="164" t="s">
        <v>167</v>
      </c>
      <c r="AT756" s="165" t="s">
        <v>73</v>
      </c>
      <c r="AU756" s="165" t="s">
        <v>8</v>
      </c>
      <c r="AY756" s="164" t="s">
        <v>134</v>
      </c>
      <c r="BK756" s="166">
        <f>SUM(BK757:BK765)</f>
        <v>0</v>
      </c>
    </row>
    <row r="757" spans="1:65" s="2" customFormat="1" ht="16.5" customHeight="1">
      <c r="A757" s="34"/>
      <c r="B757" s="35"/>
      <c r="C757" s="169" t="s">
        <v>1286</v>
      </c>
      <c r="D757" s="169" t="s">
        <v>136</v>
      </c>
      <c r="E757" s="170" t="s">
        <v>1287</v>
      </c>
      <c r="F757" s="171" t="s">
        <v>1288</v>
      </c>
      <c r="G757" s="172" t="s">
        <v>138</v>
      </c>
      <c r="H757" s="173">
        <v>1</v>
      </c>
      <c r="I757" s="174"/>
      <c r="J757" s="173">
        <f>ROUND(I757*H757,0)</f>
        <v>0</v>
      </c>
      <c r="K757" s="171" t="s">
        <v>146</v>
      </c>
      <c r="L757" s="39"/>
      <c r="M757" s="175" t="s">
        <v>20</v>
      </c>
      <c r="N757" s="176" t="s">
        <v>45</v>
      </c>
      <c r="O757" s="64"/>
      <c r="P757" s="177">
        <f>O757*H757</f>
        <v>0</v>
      </c>
      <c r="Q757" s="177">
        <v>0</v>
      </c>
      <c r="R757" s="177">
        <f>Q757*H757</f>
        <v>0</v>
      </c>
      <c r="S757" s="177">
        <v>0</v>
      </c>
      <c r="T757" s="178">
        <f>S757*H757</f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179" t="s">
        <v>1289</v>
      </c>
      <c r="AT757" s="179" t="s">
        <v>136</v>
      </c>
      <c r="AU757" s="179" t="s">
        <v>83</v>
      </c>
      <c r="AY757" s="17" t="s">
        <v>134</v>
      </c>
      <c r="BE757" s="180">
        <f>IF(N757="základní",J757,0)</f>
        <v>0</v>
      </c>
      <c r="BF757" s="180">
        <f>IF(N757="snížená",J757,0)</f>
        <v>0</v>
      </c>
      <c r="BG757" s="180">
        <f>IF(N757="zákl. přenesená",J757,0)</f>
        <v>0</v>
      </c>
      <c r="BH757" s="180">
        <f>IF(N757="sníž. přenesená",J757,0)</f>
        <v>0</v>
      </c>
      <c r="BI757" s="180">
        <f>IF(N757="nulová",J757,0)</f>
        <v>0</v>
      </c>
      <c r="BJ757" s="17" t="s">
        <v>8</v>
      </c>
      <c r="BK757" s="180">
        <f>ROUND(I757*H757,0)</f>
        <v>0</v>
      </c>
      <c r="BL757" s="17" t="s">
        <v>1289</v>
      </c>
      <c r="BM757" s="179" t="s">
        <v>1290</v>
      </c>
    </row>
    <row r="758" spans="1:65" s="2" customFormat="1" ht="10">
      <c r="A758" s="34"/>
      <c r="B758" s="35"/>
      <c r="C758" s="36"/>
      <c r="D758" s="181" t="s">
        <v>141</v>
      </c>
      <c r="E758" s="36"/>
      <c r="F758" s="182" t="s">
        <v>1288</v>
      </c>
      <c r="G758" s="36"/>
      <c r="H758" s="36"/>
      <c r="I758" s="183"/>
      <c r="J758" s="36"/>
      <c r="K758" s="36"/>
      <c r="L758" s="39"/>
      <c r="M758" s="184"/>
      <c r="N758" s="185"/>
      <c r="O758" s="64"/>
      <c r="P758" s="64"/>
      <c r="Q758" s="64"/>
      <c r="R758" s="64"/>
      <c r="S758" s="64"/>
      <c r="T758" s="65"/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T758" s="17" t="s">
        <v>141</v>
      </c>
      <c r="AU758" s="17" t="s">
        <v>83</v>
      </c>
    </row>
    <row r="759" spans="1:65" s="2" customFormat="1" ht="10">
      <c r="A759" s="34"/>
      <c r="B759" s="35"/>
      <c r="C759" s="36"/>
      <c r="D759" s="186" t="s">
        <v>149</v>
      </c>
      <c r="E759" s="36"/>
      <c r="F759" s="187" t="s">
        <v>1291</v>
      </c>
      <c r="G759" s="36"/>
      <c r="H759" s="36"/>
      <c r="I759" s="183"/>
      <c r="J759" s="36"/>
      <c r="K759" s="36"/>
      <c r="L759" s="39"/>
      <c r="M759" s="184"/>
      <c r="N759" s="185"/>
      <c r="O759" s="64"/>
      <c r="P759" s="64"/>
      <c r="Q759" s="64"/>
      <c r="R759" s="64"/>
      <c r="S759" s="64"/>
      <c r="T759" s="65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T759" s="17" t="s">
        <v>149</v>
      </c>
      <c r="AU759" s="17" t="s">
        <v>83</v>
      </c>
    </row>
    <row r="760" spans="1:65" s="2" customFormat="1" ht="16.5" customHeight="1">
      <c r="A760" s="34"/>
      <c r="B760" s="35"/>
      <c r="C760" s="169" t="s">
        <v>1292</v>
      </c>
      <c r="D760" s="169" t="s">
        <v>136</v>
      </c>
      <c r="E760" s="170" t="s">
        <v>1293</v>
      </c>
      <c r="F760" s="171" t="s">
        <v>1294</v>
      </c>
      <c r="G760" s="172" t="s">
        <v>138</v>
      </c>
      <c r="H760" s="173">
        <v>1</v>
      </c>
      <c r="I760" s="174"/>
      <c r="J760" s="173">
        <f>ROUND(I760*H760,0)</f>
        <v>0</v>
      </c>
      <c r="K760" s="171" t="s">
        <v>146</v>
      </c>
      <c r="L760" s="39"/>
      <c r="M760" s="175" t="s">
        <v>20</v>
      </c>
      <c r="N760" s="176" t="s">
        <v>45</v>
      </c>
      <c r="O760" s="64"/>
      <c r="P760" s="177">
        <f>O760*H760</f>
        <v>0</v>
      </c>
      <c r="Q760" s="177">
        <v>0</v>
      </c>
      <c r="R760" s="177">
        <f>Q760*H760</f>
        <v>0</v>
      </c>
      <c r="S760" s="177">
        <v>0</v>
      </c>
      <c r="T760" s="178">
        <f>S760*H760</f>
        <v>0</v>
      </c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R760" s="179" t="s">
        <v>1289</v>
      </c>
      <c r="AT760" s="179" t="s">
        <v>136</v>
      </c>
      <c r="AU760" s="179" t="s">
        <v>83</v>
      </c>
      <c r="AY760" s="17" t="s">
        <v>134</v>
      </c>
      <c r="BE760" s="180">
        <f>IF(N760="základní",J760,0)</f>
        <v>0</v>
      </c>
      <c r="BF760" s="180">
        <f>IF(N760="snížená",J760,0)</f>
        <v>0</v>
      </c>
      <c r="BG760" s="180">
        <f>IF(N760="zákl. přenesená",J760,0)</f>
        <v>0</v>
      </c>
      <c r="BH760" s="180">
        <f>IF(N760="sníž. přenesená",J760,0)</f>
        <v>0</v>
      </c>
      <c r="BI760" s="180">
        <f>IF(N760="nulová",J760,0)</f>
        <v>0</v>
      </c>
      <c r="BJ760" s="17" t="s">
        <v>8</v>
      </c>
      <c r="BK760" s="180">
        <f>ROUND(I760*H760,0)</f>
        <v>0</v>
      </c>
      <c r="BL760" s="17" t="s">
        <v>1289</v>
      </c>
      <c r="BM760" s="179" t="s">
        <v>1295</v>
      </c>
    </row>
    <row r="761" spans="1:65" s="2" customFormat="1" ht="10">
      <c r="A761" s="34"/>
      <c r="B761" s="35"/>
      <c r="C761" s="36"/>
      <c r="D761" s="181" t="s">
        <v>141</v>
      </c>
      <c r="E761" s="36"/>
      <c r="F761" s="182" t="s">
        <v>1294</v>
      </c>
      <c r="G761" s="36"/>
      <c r="H761" s="36"/>
      <c r="I761" s="183"/>
      <c r="J761" s="36"/>
      <c r="K761" s="36"/>
      <c r="L761" s="39"/>
      <c r="M761" s="184"/>
      <c r="N761" s="185"/>
      <c r="O761" s="64"/>
      <c r="P761" s="64"/>
      <c r="Q761" s="64"/>
      <c r="R761" s="64"/>
      <c r="S761" s="64"/>
      <c r="T761" s="65"/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T761" s="17" t="s">
        <v>141</v>
      </c>
      <c r="AU761" s="17" t="s">
        <v>83</v>
      </c>
    </row>
    <row r="762" spans="1:65" s="2" customFormat="1" ht="10">
      <c r="A762" s="34"/>
      <c r="B762" s="35"/>
      <c r="C762" s="36"/>
      <c r="D762" s="186" t="s">
        <v>149</v>
      </c>
      <c r="E762" s="36"/>
      <c r="F762" s="187" t="s">
        <v>1296</v>
      </c>
      <c r="G762" s="36"/>
      <c r="H762" s="36"/>
      <c r="I762" s="183"/>
      <c r="J762" s="36"/>
      <c r="K762" s="36"/>
      <c r="L762" s="39"/>
      <c r="M762" s="184"/>
      <c r="N762" s="185"/>
      <c r="O762" s="64"/>
      <c r="P762" s="64"/>
      <c r="Q762" s="64"/>
      <c r="R762" s="64"/>
      <c r="S762" s="64"/>
      <c r="T762" s="65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T762" s="17" t="s">
        <v>149</v>
      </c>
      <c r="AU762" s="17" t="s">
        <v>83</v>
      </c>
    </row>
    <row r="763" spans="1:65" s="2" customFormat="1" ht="16.5" customHeight="1">
      <c r="A763" s="34"/>
      <c r="B763" s="35"/>
      <c r="C763" s="169" t="s">
        <v>1297</v>
      </c>
      <c r="D763" s="169" t="s">
        <v>136</v>
      </c>
      <c r="E763" s="170" t="s">
        <v>1298</v>
      </c>
      <c r="F763" s="171" t="s">
        <v>1299</v>
      </c>
      <c r="G763" s="172" t="s">
        <v>138</v>
      </c>
      <c r="H763" s="173">
        <v>1</v>
      </c>
      <c r="I763" s="174"/>
      <c r="J763" s="173">
        <f>ROUND(I763*H763,0)</f>
        <v>0</v>
      </c>
      <c r="K763" s="171" t="s">
        <v>146</v>
      </c>
      <c r="L763" s="39"/>
      <c r="M763" s="175" t="s">
        <v>20</v>
      </c>
      <c r="N763" s="176" t="s">
        <v>45</v>
      </c>
      <c r="O763" s="64"/>
      <c r="P763" s="177">
        <f>O763*H763</f>
        <v>0</v>
      </c>
      <c r="Q763" s="177">
        <v>0</v>
      </c>
      <c r="R763" s="177">
        <f>Q763*H763</f>
        <v>0</v>
      </c>
      <c r="S763" s="177">
        <v>0</v>
      </c>
      <c r="T763" s="178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179" t="s">
        <v>1289</v>
      </c>
      <c r="AT763" s="179" t="s">
        <v>136</v>
      </c>
      <c r="AU763" s="179" t="s">
        <v>83</v>
      </c>
      <c r="AY763" s="17" t="s">
        <v>134</v>
      </c>
      <c r="BE763" s="180">
        <f>IF(N763="základní",J763,0)</f>
        <v>0</v>
      </c>
      <c r="BF763" s="180">
        <f>IF(N763="snížená",J763,0)</f>
        <v>0</v>
      </c>
      <c r="BG763" s="180">
        <f>IF(N763="zákl. přenesená",J763,0)</f>
        <v>0</v>
      </c>
      <c r="BH763" s="180">
        <f>IF(N763="sníž. přenesená",J763,0)</f>
        <v>0</v>
      </c>
      <c r="BI763" s="180">
        <f>IF(N763="nulová",J763,0)</f>
        <v>0</v>
      </c>
      <c r="BJ763" s="17" t="s">
        <v>8</v>
      </c>
      <c r="BK763" s="180">
        <f>ROUND(I763*H763,0)</f>
        <v>0</v>
      </c>
      <c r="BL763" s="17" t="s">
        <v>1289</v>
      </c>
      <c r="BM763" s="179" t="s">
        <v>1300</v>
      </c>
    </row>
    <row r="764" spans="1:65" s="2" customFormat="1" ht="10">
      <c r="A764" s="34"/>
      <c r="B764" s="35"/>
      <c r="C764" s="36"/>
      <c r="D764" s="181" t="s">
        <v>141</v>
      </c>
      <c r="E764" s="36"/>
      <c r="F764" s="182" t="s">
        <v>1301</v>
      </c>
      <c r="G764" s="36"/>
      <c r="H764" s="36"/>
      <c r="I764" s="183"/>
      <c r="J764" s="36"/>
      <c r="K764" s="36"/>
      <c r="L764" s="39"/>
      <c r="M764" s="184"/>
      <c r="N764" s="185"/>
      <c r="O764" s="64"/>
      <c r="P764" s="64"/>
      <c r="Q764" s="64"/>
      <c r="R764" s="64"/>
      <c r="S764" s="64"/>
      <c r="T764" s="65"/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T764" s="17" t="s">
        <v>141</v>
      </c>
      <c r="AU764" s="17" t="s">
        <v>83</v>
      </c>
    </row>
    <row r="765" spans="1:65" s="2" customFormat="1" ht="10">
      <c r="A765" s="34"/>
      <c r="B765" s="35"/>
      <c r="C765" s="36"/>
      <c r="D765" s="186" t="s">
        <v>149</v>
      </c>
      <c r="E765" s="36"/>
      <c r="F765" s="187" t="s">
        <v>1302</v>
      </c>
      <c r="G765" s="36"/>
      <c r="H765" s="36"/>
      <c r="I765" s="183"/>
      <c r="J765" s="36"/>
      <c r="K765" s="36"/>
      <c r="L765" s="39"/>
      <c r="M765" s="184"/>
      <c r="N765" s="185"/>
      <c r="O765" s="64"/>
      <c r="P765" s="64"/>
      <c r="Q765" s="64"/>
      <c r="R765" s="64"/>
      <c r="S765" s="64"/>
      <c r="T765" s="65"/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T765" s="17" t="s">
        <v>149</v>
      </c>
      <c r="AU765" s="17" t="s">
        <v>83</v>
      </c>
    </row>
    <row r="766" spans="1:65" s="12" customFormat="1" ht="22.75" customHeight="1">
      <c r="B766" s="153"/>
      <c r="C766" s="154"/>
      <c r="D766" s="155" t="s">
        <v>73</v>
      </c>
      <c r="E766" s="167" t="s">
        <v>1303</v>
      </c>
      <c r="F766" s="167" t="s">
        <v>1304</v>
      </c>
      <c r="G766" s="154"/>
      <c r="H766" s="154"/>
      <c r="I766" s="157"/>
      <c r="J766" s="168">
        <f>BK766</f>
        <v>0</v>
      </c>
      <c r="K766" s="154"/>
      <c r="L766" s="159"/>
      <c r="M766" s="160"/>
      <c r="N766" s="161"/>
      <c r="O766" s="161"/>
      <c r="P766" s="162">
        <f>SUM(P767:P769)</f>
        <v>0</v>
      </c>
      <c r="Q766" s="161"/>
      <c r="R766" s="162">
        <f>SUM(R767:R769)</f>
        <v>0</v>
      </c>
      <c r="S766" s="161"/>
      <c r="T766" s="163">
        <f>SUM(T767:T769)</f>
        <v>0</v>
      </c>
      <c r="AR766" s="164" t="s">
        <v>167</v>
      </c>
      <c r="AT766" s="165" t="s">
        <v>73</v>
      </c>
      <c r="AU766" s="165" t="s">
        <v>8</v>
      </c>
      <c r="AY766" s="164" t="s">
        <v>134</v>
      </c>
      <c r="BK766" s="166">
        <f>SUM(BK767:BK769)</f>
        <v>0</v>
      </c>
    </row>
    <row r="767" spans="1:65" s="2" customFormat="1" ht="16.5" customHeight="1">
      <c r="A767" s="34"/>
      <c r="B767" s="35"/>
      <c r="C767" s="169" t="s">
        <v>1305</v>
      </c>
      <c r="D767" s="169" t="s">
        <v>136</v>
      </c>
      <c r="E767" s="170" t="s">
        <v>1306</v>
      </c>
      <c r="F767" s="171" t="s">
        <v>1304</v>
      </c>
      <c r="G767" s="172" t="s">
        <v>138</v>
      </c>
      <c r="H767" s="173">
        <v>1</v>
      </c>
      <c r="I767" s="174"/>
      <c r="J767" s="173">
        <f>ROUND(I767*H767,0)</f>
        <v>0</v>
      </c>
      <c r="K767" s="171" t="s">
        <v>146</v>
      </c>
      <c r="L767" s="39"/>
      <c r="M767" s="175" t="s">
        <v>20</v>
      </c>
      <c r="N767" s="176" t="s">
        <v>45</v>
      </c>
      <c r="O767" s="64"/>
      <c r="P767" s="177">
        <f>O767*H767</f>
        <v>0</v>
      </c>
      <c r="Q767" s="177">
        <v>0</v>
      </c>
      <c r="R767" s="177">
        <f>Q767*H767</f>
        <v>0</v>
      </c>
      <c r="S767" s="177">
        <v>0</v>
      </c>
      <c r="T767" s="178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79" t="s">
        <v>1289</v>
      </c>
      <c r="AT767" s="179" t="s">
        <v>136</v>
      </c>
      <c r="AU767" s="179" t="s">
        <v>83</v>
      </c>
      <c r="AY767" s="17" t="s">
        <v>134</v>
      </c>
      <c r="BE767" s="180">
        <f>IF(N767="základní",J767,0)</f>
        <v>0</v>
      </c>
      <c r="BF767" s="180">
        <f>IF(N767="snížená",J767,0)</f>
        <v>0</v>
      </c>
      <c r="BG767" s="180">
        <f>IF(N767="zákl. přenesená",J767,0)</f>
        <v>0</v>
      </c>
      <c r="BH767" s="180">
        <f>IF(N767="sníž. přenesená",J767,0)</f>
        <v>0</v>
      </c>
      <c r="BI767" s="180">
        <f>IF(N767="nulová",J767,0)</f>
        <v>0</v>
      </c>
      <c r="BJ767" s="17" t="s">
        <v>8</v>
      </c>
      <c r="BK767" s="180">
        <f>ROUND(I767*H767,0)</f>
        <v>0</v>
      </c>
      <c r="BL767" s="17" t="s">
        <v>1289</v>
      </c>
      <c r="BM767" s="179" t="s">
        <v>1307</v>
      </c>
    </row>
    <row r="768" spans="1:65" s="2" customFormat="1" ht="10">
      <c r="A768" s="34"/>
      <c r="B768" s="35"/>
      <c r="C768" s="36"/>
      <c r="D768" s="181" t="s">
        <v>141</v>
      </c>
      <c r="E768" s="36"/>
      <c r="F768" s="182" t="s">
        <v>1304</v>
      </c>
      <c r="G768" s="36"/>
      <c r="H768" s="36"/>
      <c r="I768" s="183"/>
      <c r="J768" s="36"/>
      <c r="K768" s="36"/>
      <c r="L768" s="39"/>
      <c r="M768" s="184"/>
      <c r="N768" s="185"/>
      <c r="O768" s="64"/>
      <c r="P768" s="64"/>
      <c r="Q768" s="64"/>
      <c r="R768" s="64"/>
      <c r="S768" s="64"/>
      <c r="T768" s="65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T768" s="17" t="s">
        <v>141</v>
      </c>
      <c r="AU768" s="17" t="s">
        <v>83</v>
      </c>
    </row>
    <row r="769" spans="1:65" s="2" customFormat="1" ht="10">
      <c r="A769" s="34"/>
      <c r="B769" s="35"/>
      <c r="C769" s="36"/>
      <c r="D769" s="186" t="s">
        <v>149</v>
      </c>
      <c r="E769" s="36"/>
      <c r="F769" s="187" t="s">
        <v>1308</v>
      </c>
      <c r="G769" s="36"/>
      <c r="H769" s="36"/>
      <c r="I769" s="183"/>
      <c r="J769" s="36"/>
      <c r="K769" s="36"/>
      <c r="L769" s="39"/>
      <c r="M769" s="184"/>
      <c r="N769" s="185"/>
      <c r="O769" s="64"/>
      <c r="P769" s="64"/>
      <c r="Q769" s="64"/>
      <c r="R769" s="64"/>
      <c r="S769" s="64"/>
      <c r="T769" s="65"/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T769" s="17" t="s">
        <v>149</v>
      </c>
      <c r="AU769" s="17" t="s">
        <v>83</v>
      </c>
    </row>
    <row r="770" spans="1:65" s="12" customFormat="1" ht="22.75" customHeight="1">
      <c r="B770" s="153"/>
      <c r="C770" s="154"/>
      <c r="D770" s="155" t="s">
        <v>73</v>
      </c>
      <c r="E770" s="167" t="s">
        <v>1309</v>
      </c>
      <c r="F770" s="167" t="s">
        <v>1310</v>
      </c>
      <c r="G770" s="154"/>
      <c r="H770" s="154"/>
      <c r="I770" s="157"/>
      <c r="J770" s="168">
        <f>BK770</f>
        <v>0</v>
      </c>
      <c r="K770" s="154"/>
      <c r="L770" s="159"/>
      <c r="M770" s="160"/>
      <c r="N770" s="161"/>
      <c r="O770" s="161"/>
      <c r="P770" s="162">
        <f>SUM(P771:P773)</f>
        <v>0</v>
      </c>
      <c r="Q770" s="161"/>
      <c r="R770" s="162">
        <f>SUM(R771:R773)</f>
        <v>0</v>
      </c>
      <c r="S770" s="161"/>
      <c r="T770" s="163">
        <f>SUM(T771:T773)</f>
        <v>0</v>
      </c>
      <c r="AR770" s="164" t="s">
        <v>167</v>
      </c>
      <c r="AT770" s="165" t="s">
        <v>73</v>
      </c>
      <c r="AU770" s="165" t="s">
        <v>8</v>
      </c>
      <c r="AY770" s="164" t="s">
        <v>134</v>
      </c>
      <c r="BK770" s="166">
        <f>SUM(BK771:BK773)</f>
        <v>0</v>
      </c>
    </row>
    <row r="771" spans="1:65" s="2" customFormat="1" ht="16.5" customHeight="1">
      <c r="A771" s="34"/>
      <c r="B771" s="35"/>
      <c r="C771" s="169" t="s">
        <v>1311</v>
      </c>
      <c r="D771" s="169" t="s">
        <v>136</v>
      </c>
      <c r="E771" s="170" t="s">
        <v>1312</v>
      </c>
      <c r="F771" s="171" t="s">
        <v>1313</v>
      </c>
      <c r="G771" s="172" t="s">
        <v>138</v>
      </c>
      <c r="H771" s="173">
        <v>1</v>
      </c>
      <c r="I771" s="174"/>
      <c r="J771" s="173">
        <f>ROUND(I771*H771,0)</f>
        <v>0</v>
      </c>
      <c r="K771" s="171" t="s">
        <v>146</v>
      </c>
      <c r="L771" s="39"/>
      <c r="M771" s="175" t="s">
        <v>20</v>
      </c>
      <c r="N771" s="176" t="s">
        <v>45</v>
      </c>
      <c r="O771" s="64"/>
      <c r="P771" s="177">
        <f>O771*H771</f>
        <v>0</v>
      </c>
      <c r="Q771" s="177">
        <v>0</v>
      </c>
      <c r="R771" s="177">
        <f>Q771*H771</f>
        <v>0</v>
      </c>
      <c r="S771" s="177">
        <v>0</v>
      </c>
      <c r="T771" s="178">
        <f>S771*H771</f>
        <v>0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179" t="s">
        <v>1289</v>
      </c>
      <c r="AT771" s="179" t="s">
        <v>136</v>
      </c>
      <c r="AU771" s="179" t="s">
        <v>83</v>
      </c>
      <c r="AY771" s="17" t="s">
        <v>134</v>
      </c>
      <c r="BE771" s="180">
        <f>IF(N771="základní",J771,0)</f>
        <v>0</v>
      </c>
      <c r="BF771" s="180">
        <f>IF(N771="snížená",J771,0)</f>
        <v>0</v>
      </c>
      <c r="BG771" s="180">
        <f>IF(N771="zákl. přenesená",J771,0)</f>
        <v>0</v>
      </c>
      <c r="BH771" s="180">
        <f>IF(N771="sníž. přenesená",J771,0)</f>
        <v>0</v>
      </c>
      <c r="BI771" s="180">
        <f>IF(N771="nulová",J771,0)</f>
        <v>0</v>
      </c>
      <c r="BJ771" s="17" t="s">
        <v>8</v>
      </c>
      <c r="BK771" s="180">
        <f>ROUND(I771*H771,0)</f>
        <v>0</v>
      </c>
      <c r="BL771" s="17" t="s">
        <v>1289</v>
      </c>
      <c r="BM771" s="179" t="s">
        <v>1314</v>
      </c>
    </row>
    <row r="772" spans="1:65" s="2" customFormat="1" ht="10">
      <c r="A772" s="34"/>
      <c r="B772" s="35"/>
      <c r="C772" s="36"/>
      <c r="D772" s="181" t="s">
        <v>141</v>
      </c>
      <c r="E772" s="36"/>
      <c r="F772" s="182" t="s">
        <v>1313</v>
      </c>
      <c r="G772" s="36"/>
      <c r="H772" s="36"/>
      <c r="I772" s="183"/>
      <c r="J772" s="36"/>
      <c r="K772" s="36"/>
      <c r="L772" s="39"/>
      <c r="M772" s="184"/>
      <c r="N772" s="185"/>
      <c r="O772" s="64"/>
      <c r="P772" s="64"/>
      <c r="Q772" s="64"/>
      <c r="R772" s="64"/>
      <c r="S772" s="64"/>
      <c r="T772" s="65"/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T772" s="17" t="s">
        <v>141</v>
      </c>
      <c r="AU772" s="17" t="s">
        <v>83</v>
      </c>
    </row>
    <row r="773" spans="1:65" s="2" customFormat="1" ht="10">
      <c r="A773" s="34"/>
      <c r="B773" s="35"/>
      <c r="C773" s="36"/>
      <c r="D773" s="186" t="s">
        <v>149</v>
      </c>
      <c r="E773" s="36"/>
      <c r="F773" s="187" t="s">
        <v>1315</v>
      </c>
      <c r="G773" s="36"/>
      <c r="H773" s="36"/>
      <c r="I773" s="183"/>
      <c r="J773" s="36"/>
      <c r="K773" s="36"/>
      <c r="L773" s="39"/>
      <c r="M773" s="184"/>
      <c r="N773" s="185"/>
      <c r="O773" s="64"/>
      <c r="P773" s="64"/>
      <c r="Q773" s="64"/>
      <c r="R773" s="64"/>
      <c r="S773" s="64"/>
      <c r="T773" s="65"/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T773" s="17" t="s">
        <v>149</v>
      </c>
      <c r="AU773" s="17" t="s">
        <v>83</v>
      </c>
    </row>
    <row r="774" spans="1:65" s="12" customFormat="1" ht="22.75" customHeight="1">
      <c r="B774" s="153"/>
      <c r="C774" s="154"/>
      <c r="D774" s="155" t="s">
        <v>73</v>
      </c>
      <c r="E774" s="167" t="s">
        <v>1316</v>
      </c>
      <c r="F774" s="167" t="s">
        <v>1317</v>
      </c>
      <c r="G774" s="154"/>
      <c r="H774" s="154"/>
      <c r="I774" s="157"/>
      <c r="J774" s="168">
        <f>BK774</f>
        <v>0</v>
      </c>
      <c r="K774" s="154"/>
      <c r="L774" s="159"/>
      <c r="M774" s="160"/>
      <c r="N774" s="161"/>
      <c r="O774" s="161"/>
      <c r="P774" s="162">
        <f>SUM(P775:P777)</f>
        <v>0</v>
      </c>
      <c r="Q774" s="161"/>
      <c r="R774" s="162">
        <f>SUM(R775:R777)</f>
        <v>0</v>
      </c>
      <c r="S774" s="161"/>
      <c r="T774" s="163">
        <f>SUM(T775:T777)</f>
        <v>0</v>
      </c>
      <c r="AR774" s="164" t="s">
        <v>167</v>
      </c>
      <c r="AT774" s="165" t="s">
        <v>73</v>
      </c>
      <c r="AU774" s="165" t="s">
        <v>8</v>
      </c>
      <c r="AY774" s="164" t="s">
        <v>134</v>
      </c>
      <c r="BK774" s="166">
        <f>SUM(BK775:BK777)</f>
        <v>0</v>
      </c>
    </row>
    <row r="775" spans="1:65" s="2" customFormat="1" ht="16.5" customHeight="1">
      <c r="A775" s="34"/>
      <c r="B775" s="35"/>
      <c r="C775" s="169" t="s">
        <v>1318</v>
      </c>
      <c r="D775" s="169" t="s">
        <v>136</v>
      </c>
      <c r="E775" s="170" t="s">
        <v>1319</v>
      </c>
      <c r="F775" s="171" t="s">
        <v>1317</v>
      </c>
      <c r="G775" s="172" t="s">
        <v>138</v>
      </c>
      <c r="H775" s="173">
        <v>1</v>
      </c>
      <c r="I775" s="174"/>
      <c r="J775" s="173">
        <f>ROUND(I775*H775,0)</f>
        <v>0</v>
      </c>
      <c r="K775" s="171" t="s">
        <v>146</v>
      </c>
      <c r="L775" s="39"/>
      <c r="M775" s="175" t="s">
        <v>20</v>
      </c>
      <c r="N775" s="176" t="s">
        <v>45</v>
      </c>
      <c r="O775" s="64"/>
      <c r="P775" s="177">
        <f>O775*H775</f>
        <v>0</v>
      </c>
      <c r="Q775" s="177">
        <v>0</v>
      </c>
      <c r="R775" s="177">
        <f>Q775*H775</f>
        <v>0</v>
      </c>
      <c r="S775" s="177">
        <v>0</v>
      </c>
      <c r="T775" s="178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79" t="s">
        <v>1289</v>
      </c>
      <c r="AT775" s="179" t="s">
        <v>136</v>
      </c>
      <c r="AU775" s="179" t="s">
        <v>83</v>
      </c>
      <c r="AY775" s="17" t="s">
        <v>134</v>
      </c>
      <c r="BE775" s="180">
        <f>IF(N775="základní",J775,0)</f>
        <v>0</v>
      </c>
      <c r="BF775" s="180">
        <f>IF(N775="snížená",J775,0)</f>
        <v>0</v>
      </c>
      <c r="BG775" s="180">
        <f>IF(N775="zákl. přenesená",J775,0)</f>
        <v>0</v>
      </c>
      <c r="BH775" s="180">
        <f>IF(N775="sníž. přenesená",J775,0)</f>
        <v>0</v>
      </c>
      <c r="BI775" s="180">
        <f>IF(N775="nulová",J775,0)</f>
        <v>0</v>
      </c>
      <c r="BJ775" s="17" t="s">
        <v>8</v>
      </c>
      <c r="BK775" s="180">
        <f>ROUND(I775*H775,0)</f>
        <v>0</v>
      </c>
      <c r="BL775" s="17" t="s">
        <v>1289</v>
      </c>
      <c r="BM775" s="179" t="s">
        <v>1320</v>
      </c>
    </row>
    <row r="776" spans="1:65" s="2" customFormat="1" ht="10">
      <c r="A776" s="34"/>
      <c r="B776" s="35"/>
      <c r="C776" s="36"/>
      <c r="D776" s="181" t="s">
        <v>141</v>
      </c>
      <c r="E776" s="36"/>
      <c r="F776" s="182" t="s">
        <v>1317</v>
      </c>
      <c r="G776" s="36"/>
      <c r="H776" s="36"/>
      <c r="I776" s="183"/>
      <c r="J776" s="36"/>
      <c r="K776" s="36"/>
      <c r="L776" s="39"/>
      <c r="M776" s="184"/>
      <c r="N776" s="185"/>
      <c r="O776" s="64"/>
      <c r="P776" s="64"/>
      <c r="Q776" s="64"/>
      <c r="R776" s="64"/>
      <c r="S776" s="64"/>
      <c r="T776" s="65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T776" s="17" t="s">
        <v>141</v>
      </c>
      <c r="AU776" s="17" t="s">
        <v>83</v>
      </c>
    </row>
    <row r="777" spans="1:65" s="2" customFormat="1" ht="10">
      <c r="A777" s="34"/>
      <c r="B777" s="35"/>
      <c r="C777" s="36"/>
      <c r="D777" s="186" t="s">
        <v>149</v>
      </c>
      <c r="E777" s="36"/>
      <c r="F777" s="187" t="s">
        <v>1321</v>
      </c>
      <c r="G777" s="36"/>
      <c r="H777" s="36"/>
      <c r="I777" s="183"/>
      <c r="J777" s="36"/>
      <c r="K777" s="36"/>
      <c r="L777" s="39"/>
      <c r="M777" s="219"/>
      <c r="N777" s="220"/>
      <c r="O777" s="221"/>
      <c r="P777" s="221"/>
      <c r="Q777" s="221"/>
      <c r="R777" s="221"/>
      <c r="S777" s="221"/>
      <c r="T777" s="222"/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T777" s="17" t="s">
        <v>149</v>
      </c>
      <c r="AU777" s="17" t="s">
        <v>83</v>
      </c>
    </row>
    <row r="778" spans="1:65" s="2" customFormat="1" ht="7" customHeight="1">
      <c r="A778" s="34"/>
      <c r="B778" s="47"/>
      <c r="C778" s="48"/>
      <c r="D778" s="48"/>
      <c r="E778" s="48"/>
      <c r="F778" s="48"/>
      <c r="G778" s="48"/>
      <c r="H778" s="48"/>
      <c r="I778" s="48"/>
      <c r="J778" s="48"/>
      <c r="K778" s="48"/>
      <c r="L778" s="39"/>
      <c r="M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</row>
  </sheetData>
  <sheetProtection algorithmName="SHA-512" hashValue="Hv5UDhWDoE7z8FzABbP1TFEJEQ7OV04fuDyOMaBF3Qw1dY+n4BpyHOOgEd9m9FWSuS1FTiZg/4VoeEiDXSa2Gg==" saltValue="NYOQcQMJi14P0gXplcvg97/N7TtiQaLmlOvJypyHP0SaxgqETKj31t8Yxb2zylNbdnP0cA8n3x55mPYikmNrdw==" spinCount="100000" sheet="1" objects="1" scenarios="1" formatColumns="0" formatRows="0" autoFilter="0"/>
  <autoFilter ref="C106:K777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4" r:id="rId1"/>
    <hyperlink ref="F120" r:id="rId2"/>
    <hyperlink ref="F126" r:id="rId3"/>
    <hyperlink ref="F130" r:id="rId4"/>
    <hyperlink ref="F135" r:id="rId5"/>
    <hyperlink ref="F141" r:id="rId6"/>
    <hyperlink ref="F147" r:id="rId7"/>
    <hyperlink ref="F151" r:id="rId8"/>
    <hyperlink ref="F157" r:id="rId9"/>
    <hyperlink ref="F163" r:id="rId10"/>
    <hyperlink ref="F169" r:id="rId11"/>
    <hyperlink ref="F173" r:id="rId12"/>
    <hyperlink ref="F178" r:id="rId13"/>
    <hyperlink ref="F184" r:id="rId14"/>
    <hyperlink ref="F191" r:id="rId15"/>
    <hyperlink ref="F195" r:id="rId16"/>
    <hyperlink ref="F199" r:id="rId17"/>
    <hyperlink ref="F203" r:id="rId18"/>
    <hyperlink ref="F208" r:id="rId19"/>
    <hyperlink ref="F212" r:id="rId20"/>
    <hyperlink ref="F216" r:id="rId21"/>
    <hyperlink ref="F220" r:id="rId22"/>
    <hyperlink ref="F226" r:id="rId23"/>
    <hyperlink ref="F230" r:id="rId24"/>
    <hyperlink ref="F235" r:id="rId25"/>
    <hyperlink ref="F242" r:id="rId26"/>
    <hyperlink ref="F246" r:id="rId27"/>
    <hyperlink ref="F250" r:id="rId28"/>
    <hyperlink ref="F254" r:id="rId29"/>
    <hyperlink ref="F258" r:id="rId30"/>
    <hyperlink ref="F262" r:id="rId31"/>
    <hyperlink ref="F266" r:id="rId32"/>
    <hyperlink ref="F270" r:id="rId33"/>
    <hyperlink ref="F274" r:id="rId34"/>
    <hyperlink ref="F278" r:id="rId35"/>
    <hyperlink ref="F282" r:id="rId36"/>
    <hyperlink ref="F286" r:id="rId37"/>
    <hyperlink ref="F289" r:id="rId38"/>
    <hyperlink ref="F292" r:id="rId39"/>
    <hyperlink ref="F296" r:id="rId40"/>
    <hyperlink ref="F300" r:id="rId41"/>
    <hyperlink ref="F307" r:id="rId42"/>
    <hyperlink ref="F312" r:id="rId43"/>
    <hyperlink ref="F320" r:id="rId44"/>
    <hyperlink ref="F324" r:id="rId45"/>
    <hyperlink ref="F328" r:id="rId46"/>
    <hyperlink ref="F334" r:id="rId47"/>
    <hyperlink ref="F340" r:id="rId48"/>
    <hyperlink ref="F344" r:id="rId49"/>
    <hyperlink ref="F348" r:id="rId50"/>
    <hyperlink ref="F354" r:id="rId51"/>
    <hyperlink ref="F358" r:id="rId52"/>
    <hyperlink ref="F363" r:id="rId53"/>
    <hyperlink ref="F366" r:id="rId54"/>
    <hyperlink ref="F369" r:id="rId55"/>
    <hyperlink ref="F372" r:id="rId56"/>
    <hyperlink ref="F376" r:id="rId57"/>
    <hyperlink ref="F380" r:id="rId58"/>
    <hyperlink ref="F385" r:id="rId59"/>
    <hyperlink ref="F392" r:id="rId60"/>
    <hyperlink ref="F395" r:id="rId61"/>
    <hyperlink ref="F398" r:id="rId62"/>
    <hyperlink ref="F401" r:id="rId63"/>
    <hyperlink ref="F404" r:id="rId64"/>
    <hyperlink ref="F407" r:id="rId65"/>
    <hyperlink ref="F412" r:id="rId66"/>
    <hyperlink ref="F504" r:id="rId67"/>
    <hyperlink ref="F507" r:id="rId68"/>
    <hyperlink ref="F510" r:id="rId69"/>
    <hyperlink ref="F516" r:id="rId70"/>
    <hyperlink ref="F520" r:id="rId71"/>
    <hyperlink ref="F525" r:id="rId72"/>
    <hyperlink ref="F528" r:id="rId73"/>
    <hyperlink ref="F531" r:id="rId74"/>
    <hyperlink ref="F535" r:id="rId75"/>
    <hyperlink ref="F538" r:id="rId76"/>
    <hyperlink ref="F541" r:id="rId77"/>
    <hyperlink ref="F544" r:id="rId78"/>
    <hyperlink ref="F547" r:id="rId79"/>
    <hyperlink ref="F550" r:id="rId80"/>
    <hyperlink ref="F553" r:id="rId81"/>
    <hyperlink ref="F559" r:id="rId82"/>
    <hyperlink ref="F567" r:id="rId83"/>
    <hyperlink ref="F573" r:id="rId84"/>
    <hyperlink ref="F578" r:id="rId85"/>
    <hyperlink ref="F582" r:id="rId86"/>
    <hyperlink ref="F586" r:id="rId87"/>
    <hyperlink ref="F590" r:id="rId88"/>
    <hyperlink ref="F596" r:id="rId89"/>
    <hyperlink ref="F600" r:id="rId90"/>
    <hyperlink ref="F620" r:id="rId91"/>
    <hyperlink ref="F626" r:id="rId92"/>
    <hyperlink ref="F630" r:id="rId93"/>
    <hyperlink ref="F634" r:id="rId94"/>
    <hyperlink ref="F638" r:id="rId95"/>
    <hyperlink ref="F642" r:id="rId96"/>
    <hyperlink ref="F651" r:id="rId97"/>
    <hyperlink ref="F657" r:id="rId98"/>
    <hyperlink ref="F664" r:id="rId99"/>
    <hyperlink ref="F668" r:id="rId100"/>
    <hyperlink ref="F672" r:id="rId101"/>
    <hyperlink ref="F676" r:id="rId102"/>
    <hyperlink ref="F680" r:id="rId103"/>
    <hyperlink ref="F684" r:id="rId104"/>
    <hyperlink ref="F692" r:id="rId105"/>
    <hyperlink ref="F695" r:id="rId106"/>
    <hyperlink ref="F698" r:id="rId107"/>
    <hyperlink ref="F702" r:id="rId108"/>
    <hyperlink ref="F706" r:id="rId109"/>
    <hyperlink ref="F710" r:id="rId110"/>
    <hyperlink ref="F714" r:id="rId111"/>
    <hyperlink ref="F717" r:id="rId112"/>
    <hyperlink ref="F720" r:id="rId113"/>
    <hyperlink ref="F723" r:id="rId114"/>
    <hyperlink ref="F727" r:id="rId115"/>
    <hyperlink ref="F731" r:id="rId116"/>
    <hyperlink ref="F737" r:id="rId117"/>
    <hyperlink ref="F740" r:id="rId118"/>
    <hyperlink ref="F747" r:id="rId119"/>
    <hyperlink ref="F753" r:id="rId120"/>
    <hyperlink ref="F759" r:id="rId121"/>
    <hyperlink ref="F762" r:id="rId122"/>
    <hyperlink ref="F765" r:id="rId123"/>
    <hyperlink ref="F769" r:id="rId124"/>
    <hyperlink ref="F773" r:id="rId125"/>
    <hyperlink ref="F777" r:id="rId12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09375" style="223" customWidth="1"/>
    <col min="7" max="7" width="5" style="223" customWidth="1"/>
    <col min="8" max="8" width="77.77734375" style="223" customWidth="1"/>
    <col min="9" max="10" width="20" style="223" customWidth="1"/>
    <col min="11" max="11" width="1.6640625" style="223" customWidth="1"/>
  </cols>
  <sheetData>
    <row r="1" spans="2:11" s="1" customFormat="1" ht="37.5" customHeight="1"/>
    <row r="2" spans="2:11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5" customFormat="1" ht="45" customHeight="1">
      <c r="B3" s="227"/>
      <c r="C3" s="355" t="s">
        <v>1322</v>
      </c>
      <c r="D3" s="355"/>
      <c r="E3" s="355"/>
      <c r="F3" s="355"/>
      <c r="G3" s="355"/>
      <c r="H3" s="355"/>
      <c r="I3" s="355"/>
      <c r="J3" s="355"/>
      <c r="K3" s="228"/>
    </row>
    <row r="4" spans="2:11" s="1" customFormat="1" ht="25.5" customHeight="1">
      <c r="B4" s="229"/>
      <c r="C4" s="360" t="s">
        <v>1323</v>
      </c>
      <c r="D4" s="360"/>
      <c r="E4" s="360"/>
      <c r="F4" s="360"/>
      <c r="G4" s="360"/>
      <c r="H4" s="360"/>
      <c r="I4" s="360"/>
      <c r="J4" s="360"/>
      <c r="K4" s="230"/>
    </row>
    <row r="5" spans="2:11" s="1" customFormat="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s="1" customFormat="1" ht="15" customHeight="1">
      <c r="B6" s="229"/>
      <c r="C6" s="359" t="s">
        <v>1324</v>
      </c>
      <c r="D6" s="359"/>
      <c r="E6" s="359"/>
      <c r="F6" s="359"/>
      <c r="G6" s="359"/>
      <c r="H6" s="359"/>
      <c r="I6" s="359"/>
      <c r="J6" s="359"/>
      <c r="K6" s="230"/>
    </row>
    <row r="7" spans="2:11" s="1" customFormat="1" ht="15" customHeight="1">
      <c r="B7" s="233"/>
      <c r="C7" s="359" t="s">
        <v>1325</v>
      </c>
      <c r="D7" s="359"/>
      <c r="E7" s="359"/>
      <c r="F7" s="359"/>
      <c r="G7" s="359"/>
      <c r="H7" s="359"/>
      <c r="I7" s="359"/>
      <c r="J7" s="359"/>
      <c r="K7" s="230"/>
    </row>
    <row r="8" spans="2:11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s="1" customFormat="1" ht="15" customHeight="1">
      <c r="B9" s="233"/>
      <c r="C9" s="359" t="s">
        <v>1326</v>
      </c>
      <c r="D9" s="359"/>
      <c r="E9" s="359"/>
      <c r="F9" s="359"/>
      <c r="G9" s="359"/>
      <c r="H9" s="359"/>
      <c r="I9" s="359"/>
      <c r="J9" s="359"/>
      <c r="K9" s="230"/>
    </row>
    <row r="10" spans="2:11" s="1" customFormat="1" ht="15" customHeight="1">
      <c r="B10" s="233"/>
      <c r="C10" s="232"/>
      <c r="D10" s="359" t="s">
        <v>1327</v>
      </c>
      <c r="E10" s="359"/>
      <c r="F10" s="359"/>
      <c r="G10" s="359"/>
      <c r="H10" s="359"/>
      <c r="I10" s="359"/>
      <c r="J10" s="359"/>
      <c r="K10" s="230"/>
    </row>
    <row r="11" spans="2:11" s="1" customFormat="1" ht="15" customHeight="1">
      <c r="B11" s="233"/>
      <c r="C11" s="234"/>
      <c r="D11" s="359" t="s">
        <v>1328</v>
      </c>
      <c r="E11" s="359"/>
      <c r="F11" s="359"/>
      <c r="G11" s="359"/>
      <c r="H11" s="359"/>
      <c r="I11" s="359"/>
      <c r="J11" s="359"/>
      <c r="K11" s="230"/>
    </row>
    <row r="12" spans="2:11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pans="2:11" s="1" customFormat="1" ht="15" customHeight="1">
      <c r="B13" s="233"/>
      <c r="C13" s="234"/>
      <c r="D13" s="235" t="s">
        <v>1329</v>
      </c>
      <c r="E13" s="232"/>
      <c r="F13" s="232"/>
      <c r="G13" s="232"/>
      <c r="H13" s="232"/>
      <c r="I13" s="232"/>
      <c r="J13" s="232"/>
      <c r="K13" s="230"/>
    </row>
    <row r="14" spans="2:11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pans="2:11" s="1" customFormat="1" ht="15" customHeight="1">
      <c r="B15" s="233"/>
      <c r="C15" s="234"/>
      <c r="D15" s="359" t="s">
        <v>1330</v>
      </c>
      <c r="E15" s="359"/>
      <c r="F15" s="359"/>
      <c r="G15" s="359"/>
      <c r="H15" s="359"/>
      <c r="I15" s="359"/>
      <c r="J15" s="359"/>
      <c r="K15" s="230"/>
    </row>
    <row r="16" spans="2:11" s="1" customFormat="1" ht="15" customHeight="1">
      <c r="B16" s="233"/>
      <c r="C16" s="234"/>
      <c r="D16" s="359" t="s">
        <v>1331</v>
      </c>
      <c r="E16" s="359"/>
      <c r="F16" s="359"/>
      <c r="G16" s="359"/>
      <c r="H16" s="359"/>
      <c r="I16" s="359"/>
      <c r="J16" s="359"/>
      <c r="K16" s="230"/>
    </row>
    <row r="17" spans="2:11" s="1" customFormat="1" ht="15" customHeight="1">
      <c r="B17" s="233"/>
      <c r="C17" s="234"/>
      <c r="D17" s="359" t="s">
        <v>1332</v>
      </c>
      <c r="E17" s="359"/>
      <c r="F17" s="359"/>
      <c r="G17" s="359"/>
      <c r="H17" s="359"/>
      <c r="I17" s="359"/>
      <c r="J17" s="359"/>
      <c r="K17" s="230"/>
    </row>
    <row r="18" spans="2:11" s="1" customFormat="1" ht="15" customHeight="1">
      <c r="B18" s="233"/>
      <c r="C18" s="234"/>
      <c r="D18" s="234"/>
      <c r="E18" s="236" t="s">
        <v>81</v>
      </c>
      <c r="F18" s="359" t="s">
        <v>1333</v>
      </c>
      <c r="G18" s="359"/>
      <c r="H18" s="359"/>
      <c r="I18" s="359"/>
      <c r="J18" s="359"/>
      <c r="K18" s="230"/>
    </row>
    <row r="19" spans="2:11" s="1" customFormat="1" ht="15" customHeight="1">
      <c r="B19" s="233"/>
      <c r="C19" s="234"/>
      <c r="D19" s="234"/>
      <c r="E19" s="236" t="s">
        <v>1334</v>
      </c>
      <c r="F19" s="359" t="s">
        <v>1335</v>
      </c>
      <c r="G19" s="359"/>
      <c r="H19" s="359"/>
      <c r="I19" s="359"/>
      <c r="J19" s="359"/>
      <c r="K19" s="230"/>
    </row>
    <row r="20" spans="2:11" s="1" customFormat="1" ht="15" customHeight="1">
      <c r="B20" s="233"/>
      <c r="C20" s="234"/>
      <c r="D20" s="234"/>
      <c r="E20" s="236" t="s">
        <v>1336</v>
      </c>
      <c r="F20" s="359" t="s">
        <v>1337</v>
      </c>
      <c r="G20" s="359"/>
      <c r="H20" s="359"/>
      <c r="I20" s="359"/>
      <c r="J20" s="359"/>
      <c r="K20" s="230"/>
    </row>
    <row r="21" spans="2:11" s="1" customFormat="1" ht="15" customHeight="1">
      <c r="B21" s="233"/>
      <c r="C21" s="234"/>
      <c r="D21" s="234"/>
      <c r="E21" s="236" t="s">
        <v>1338</v>
      </c>
      <c r="F21" s="359" t="s">
        <v>1339</v>
      </c>
      <c r="G21" s="359"/>
      <c r="H21" s="359"/>
      <c r="I21" s="359"/>
      <c r="J21" s="359"/>
      <c r="K21" s="230"/>
    </row>
    <row r="22" spans="2:11" s="1" customFormat="1" ht="15" customHeight="1">
      <c r="B22" s="233"/>
      <c r="C22" s="234"/>
      <c r="D22" s="234"/>
      <c r="E22" s="236" t="s">
        <v>1340</v>
      </c>
      <c r="F22" s="359" t="s">
        <v>1341</v>
      </c>
      <c r="G22" s="359"/>
      <c r="H22" s="359"/>
      <c r="I22" s="359"/>
      <c r="J22" s="359"/>
      <c r="K22" s="230"/>
    </row>
    <row r="23" spans="2:11" s="1" customFormat="1" ht="15" customHeight="1">
      <c r="B23" s="233"/>
      <c r="C23" s="234"/>
      <c r="D23" s="234"/>
      <c r="E23" s="236" t="s">
        <v>1342</v>
      </c>
      <c r="F23" s="359" t="s">
        <v>1343</v>
      </c>
      <c r="G23" s="359"/>
      <c r="H23" s="359"/>
      <c r="I23" s="359"/>
      <c r="J23" s="359"/>
      <c r="K23" s="230"/>
    </row>
    <row r="24" spans="2:11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pans="2:11" s="1" customFormat="1" ht="15" customHeight="1">
      <c r="B25" s="233"/>
      <c r="C25" s="359" t="s">
        <v>1344</v>
      </c>
      <c r="D25" s="359"/>
      <c r="E25" s="359"/>
      <c r="F25" s="359"/>
      <c r="G25" s="359"/>
      <c r="H25" s="359"/>
      <c r="I25" s="359"/>
      <c r="J25" s="359"/>
      <c r="K25" s="230"/>
    </row>
    <row r="26" spans="2:11" s="1" customFormat="1" ht="15" customHeight="1">
      <c r="B26" s="233"/>
      <c r="C26" s="359" t="s">
        <v>1345</v>
      </c>
      <c r="D26" s="359"/>
      <c r="E26" s="359"/>
      <c r="F26" s="359"/>
      <c r="G26" s="359"/>
      <c r="H26" s="359"/>
      <c r="I26" s="359"/>
      <c r="J26" s="359"/>
      <c r="K26" s="230"/>
    </row>
    <row r="27" spans="2:11" s="1" customFormat="1" ht="15" customHeight="1">
      <c r="B27" s="233"/>
      <c r="C27" s="232"/>
      <c r="D27" s="359" t="s">
        <v>1346</v>
      </c>
      <c r="E27" s="359"/>
      <c r="F27" s="359"/>
      <c r="G27" s="359"/>
      <c r="H27" s="359"/>
      <c r="I27" s="359"/>
      <c r="J27" s="359"/>
      <c r="K27" s="230"/>
    </row>
    <row r="28" spans="2:11" s="1" customFormat="1" ht="15" customHeight="1">
      <c r="B28" s="233"/>
      <c r="C28" s="234"/>
      <c r="D28" s="359" t="s">
        <v>1347</v>
      </c>
      <c r="E28" s="359"/>
      <c r="F28" s="359"/>
      <c r="G28" s="359"/>
      <c r="H28" s="359"/>
      <c r="I28" s="359"/>
      <c r="J28" s="359"/>
      <c r="K28" s="230"/>
    </row>
    <row r="29" spans="2:11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pans="2:11" s="1" customFormat="1" ht="15" customHeight="1">
      <c r="B30" s="233"/>
      <c r="C30" s="234"/>
      <c r="D30" s="359" t="s">
        <v>1348</v>
      </c>
      <c r="E30" s="359"/>
      <c r="F30" s="359"/>
      <c r="G30" s="359"/>
      <c r="H30" s="359"/>
      <c r="I30" s="359"/>
      <c r="J30" s="359"/>
      <c r="K30" s="230"/>
    </row>
    <row r="31" spans="2:11" s="1" customFormat="1" ht="15" customHeight="1">
      <c r="B31" s="233"/>
      <c r="C31" s="234"/>
      <c r="D31" s="359" t="s">
        <v>1349</v>
      </c>
      <c r="E31" s="359"/>
      <c r="F31" s="359"/>
      <c r="G31" s="359"/>
      <c r="H31" s="359"/>
      <c r="I31" s="359"/>
      <c r="J31" s="359"/>
      <c r="K31" s="230"/>
    </row>
    <row r="32" spans="2:11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pans="2:11" s="1" customFormat="1" ht="15" customHeight="1">
      <c r="B33" s="233"/>
      <c r="C33" s="234"/>
      <c r="D33" s="359" t="s">
        <v>1350</v>
      </c>
      <c r="E33" s="359"/>
      <c r="F33" s="359"/>
      <c r="G33" s="359"/>
      <c r="H33" s="359"/>
      <c r="I33" s="359"/>
      <c r="J33" s="359"/>
      <c r="K33" s="230"/>
    </row>
    <row r="34" spans="2:11" s="1" customFormat="1" ht="15" customHeight="1">
      <c r="B34" s="233"/>
      <c r="C34" s="234"/>
      <c r="D34" s="359" t="s">
        <v>1351</v>
      </c>
      <c r="E34" s="359"/>
      <c r="F34" s="359"/>
      <c r="G34" s="359"/>
      <c r="H34" s="359"/>
      <c r="I34" s="359"/>
      <c r="J34" s="359"/>
      <c r="K34" s="230"/>
    </row>
    <row r="35" spans="2:11" s="1" customFormat="1" ht="15" customHeight="1">
      <c r="B35" s="233"/>
      <c r="C35" s="234"/>
      <c r="D35" s="359" t="s">
        <v>1352</v>
      </c>
      <c r="E35" s="359"/>
      <c r="F35" s="359"/>
      <c r="G35" s="359"/>
      <c r="H35" s="359"/>
      <c r="I35" s="359"/>
      <c r="J35" s="359"/>
      <c r="K35" s="230"/>
    </row>
    <row r="36" spans="2:11" s="1" customFormat="1" ht="15" customHeight="1">
      <c r="B36" s="233"/>
      <c r="C36" s="234"/>
      <c r="D36" s="232"/>
      <c r="E36" s="235" t="s">
        <v>120</v>
      </c>
      <c r="F36" s="232"/>
      <c r="G36" s="359" t="s">
        <v>1353</v>
      </c>
      <c r="H36" s="359"/>
      <c r="I36" s="359"/>
      <c r="J36" s="359"/>
      <c r="K36" s="230"/>
    </row>
    <row r="37" spans="2:11" s="1" customFormat="1" ht="30.75" customHeight="1">
      <c r="B37" s="233"/>
      <c r="C37" s="234"/>
      <c r="D37" s="232"/>
      <c r="E37" s="235" t="s">
        <v>1354</v>
      </c>
      <c r="F37" s="232"/>
      <c r="G37" s="359" t="s">
        <v>1355</v>
      </c>
      <c r="H37" s="359"/>
      <c r="I37" s="359"/>
      <c r="J37" s="359"/>
      <c r="K37" s="230"/>
    </row>
    <row r="38" spans="2:11" s="1" customFormat="1" ht="15" customHeight="1">
      <c r="B38" s="233"/>
      <c r="C38" s="234"/>
      <c r="D38" s="232"/>
      <c r="E38" s="235" t="s">
        <v>55</v>
      </c>
      <c r="F38" s="232"/>
      <c r="G38" s="359" t="s">
        <v>1356</v>
      </c>
      <c r="H38" s="359"/>
      <c r="I38" s="359"/>
      <c r="J38" s="359"/>
      <c r="K38" s="230"/>
    </row>
    <row r="39" spans="2:11" s="1" customFormat="1" ht="15" customHeight="1">
      <c r="B39" s="233"/>
      <c r="C39" s="234"/>
      <c r="D39" s="232"/>
      <c r="E39" s="235" t="s">
        <v>56</v>
      </c>
      <c r="F39" s="232"/>
      <c r="G39" s="359" t="s">
        <v>1357</v>
      </c>
      <c r="H39" s="359"/>
      <c r="I39" s="359"/>
      <c r="J39" s="359"/>
      <c r="K39" s="230"/>
    </row>
    <row r="40" spans="2:11" s="1" customFormat="1" ht="15" customHeight="1">
      <c r="B40" s="233"/>
      <c r="C40" s="234"/>
      <c r="D40" s="232"/>
      <c r="E40" s="235" t="s">
        <v>121</v>
      </c>
      <c r="F40" s="232"/>
      <c r="G40" s="359" t="s">
        <v>1358</v>
      </c>
      <c r="H40" s="359"/>
      <c r="I40" s="359"/>
      <c r="J40" s="359"/>
      <c r="K40" s="230"/>
    </row>
    <row r="41" spans="2:11" s="1" customFormat="1" ht="15" customHeight="1">
      <c r="B41" s="233"/>
      <c r="C41" s="234"/>
      <c r="D41" s="232"/>
      <c r="E41" s="235" t="s">
        <v>122</v>
      </c>
      <c r="F41" s="232"/>
      <c r="G41" s="359" t="s">
        <v>1359</v>
      </c>
      <c r="H41" s="359"/>
      <c r="I41" s="359"/>
      <c r="J41" s="359"/>
      <c r="K41" s="230"/>
    </row>
    <row r="42" spans="2:11" s="1" customFormat="1" ht="15" customHeight="1">
      <c r="B42" s="233"/>
      <c r="C42" s="234"/>
      <c r="D42" s="232"/>
      <c r="E42" s="235" t="s">
        <v>1360</v>
      </c>
      <c r="F42" s="232"/>
      <c r="G42" s="359" t="s">
        <v>1361</v>
      </c>
      <c r="H42" s="359"/>
      <c r="I42" s="359"/>
      <c r="J42" s="359"/>
      <c r="K42" s="230"/>
    </row>
    <row r="43" spans="2:11" s="1" customFormat="1" ht="15" customHeight="1">
      <c r="B43" s="233"/>
      <c r="C43" s="234"/>
      <c r="D43" s="232"/>
      <c r="E43" s="235"/>
      <c r="F43" s="232"/>
      <c r="G43" s="359" t="s">
        <v>1362</v>
      </c>
      <c r="H43" s="359"/>
      <c r="I43" s="359"/>
      <c r="J43" s="359"/>
      <c r="K43" s="230"/>
    </row>
    <row r="44" spans="2:11" s="1" customFormat="1" ht="15" customHeight="1">
      <c r="B44" s="233"/>
      <c r="C44" s="234"/>
      <c r="D44" s="232"/>
      <c r="E44" s="235" t="s">
        <v>1363</v>
      </c>
      <c r="F44" s="232"/>
      <c r="G44" s="359" t="s">
        <v>1364</v>
      </c>
      <c r="H44" s="359"/>
      <c r="I44" s="359"/>
      <c r="J44" s="359"/>
      <c r="K44" s="230"/>
    </row>
    <row r="45" spans="2:11" s="1" customFormat="1" ht="15" customHeight="1">
      <c r="B45" s="233"/>
      <c r="C45" s="234"/>
      <c r="D45" s="232"/>
      <c r="E45" s="235" t="s">
        <v>124</v>
      </c>
      <c r="F45" s="232"/>
      <c r="G45" s="359" t="s">
        <v>1365</v>
      </c>
      <c r="H45" s="359"/>
      <c r="I45" s="359"/>
      <c r="J45" s="359"/>
      <c r="K45" s="230"/>
    </row>
    <row r="46" spans="2:11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pans="2:11" s="1" customFormat="1" ht="15" customHeight="1">
      <c r="B47" s="233"/>
      <c r="C47" s="234"/>
      <c r="D47" s="359" t="s">
        <v>1366</v>
      </c>
      <c r="E47" s="359"/>
      <c r="F47" s="359"/>
      <c r="G47" s="359"/>
      <c r="H47" s="359"/>
      <c r="I47" s="359"/>
      <c r="J47" s="359"/>
      <c r="K47" s="230"/>
    </row>
    <row r="48" spans="2:11" s="1" customFormat="1" ht="15" customHeight="1">
      <c r="B48" s="233"/>
      <c r="C48" s="234"/>
      <c r="D48" s="234"/>
      <c r="E48" s="359" t="s">
        <v>1367</v>
      </c>
      <c r="F48" s="359"/>
      <c r="G48" s="359"/>
      <c r="H48" s="359"/>
      <c r="I48" s="359"/>
      <c r="J48" s="359"/>
      <c r="K48" s="230"/>
    </row>
    <row r="49" spans="2:11" s="1" customFormat="1" ht="15" customHeight="1">
      <c r="B49" s="233"/>
      <c r="C49" s="234"/>
      <c r="D49" s="234"/>
      <c r="E49" s="359" t="s">
        <v>1368</v>
      </c>
      <c r="F49" s="359"/>
      <c r="G49" s="359"/>
      <c r="H49" s="359"/>
      <c r="I49" s="359"/>
      <c r="J49" s="359"/>
      <c r="K49" s="230"/>
    </row>
    <row r="50" spans="2:11" s="1" customFormat="1" ht="15" customHeight="1">
      <c r="B50" s="233"/>
      <c r="C50" s="234"/>
      <c r="D50" s="234"/>
      <c r="E50" s="359" t="s">
        <v>1369</v>
      </c>
      <c r="F50" s="359"/>
      <c r="G50" s="359"/>
      <c r="H50" s="359"/>
      <c r="I50" s="359"/>
      <c r="J50" s="359"/>
      <c r="K50" s="230"/>
    </row>
    <row r="51" spans="2:11" s="1" customFormat="1" ht="15" customHeight="1">
      <c r="B51" s="233"/>
      <c r="C51" s="234"/>
      <c r="D51" s="359" t="s">
        <v>1370</v>
      </c>
      <c r="E51" s="359"/>
      <c r="F51" s="359"/>
      <c r="G51" s="359"/>
      <c r="H51" s="359"/>
      <c r="I51" s="359"/>
      <c r="J51" s="359"/>
      <c r="K51" s="230"/>
    </row>
    <row r="52" spans="2:11" s="1" customFormat="1" ht="25.5" customHeight="1">
      <c r="B52" s="229"/>
      <c r="C52" s="360" t="s">
        <v>1371</v>
      </c>
      <c r="D52" s="360"/>
      <c r="E52" s="360"/>
      <c r="F52" s="360"/>
      <c r="G52" s="360"/>
      <c r="H52" s="360"/>
      <c r="I52" s="360"/>
      <c r="J52" s="360"/>
      <c r="K52" s="230"/>
    </row>
    <row r="53" spans="2:11" s="1" customFormat="1" ht="5.25" customHeight="1">
      <c r="B53" s="229"/>
      <c r="C53" s="231"/>
      <c r="D53" s="231"/>
      <c r="E53" s="231"/>
      <c r="F53" s="231"/>
      <c r="G53" s="231"/>
      <c r="H53" s="231"/>
      <c r="I53" s="231"/>
      <c r="J53" s="231"/>
      <c r="K53" s="230"/>
    </row>
    <row r="54" spans="2:11" s="1" customFormat="1" ht="15" customHeight="1">
      <c r="B54" s="229"/>
      <c r="C54" s="359" t="s">
        <v>1372</v>
      </c>
      <c r="D54" s="359"/>
      <c r="E54" s="359"/>
      <c r="F54" s="359"/>
      <c r="G54" s="359"/>
      <c r="H54" s="359"/>
      <c r="I54" s="359"/>
      <c r="J54" s="359"/>
      <c r="K54" s="230"/>
    </row>
    <row r="55" spans="2:11" s="1" customFormat="1" ht="15" customHeight="1">
      <c r="B55" s="229"/>
      <c r="C55" s="359" t="s">
        <v>1373</v>
      </c>
      <c r="D55" s="359"/>
      <c r="E55" s="359"/>
      <c r="F55" s="359"/>
      <c r="G55" s="359"/>
      <c r="H55" s="359"/>
      <c r="I55" s="359"/>
      <c r="J55" s="359"/>
      <c r="K55" s="230"/>
    </row>
    <row r="56" spans="2:11" s="1" customFormat="1" ht="12.75" customHeight="1">
      <c r="B56" s="229"/>
      <c r="C56" s="232"/>
      <c r="D56" s="232"/>
      <c r="E56" s="232"/>
      <c r="F56" s="232"/>
      <c r="G56" s="232"/>
      <c r="H56" s="232"/>
      <c r="I56" s="232"/>
      <c r="J56" s="232"/>
      <c r="K56" s="230"/>
    </row>
    <row r="57" spans="2:11" s="1" customFormat="1" ht="15" customHeight="1">
      <c r="B57" s="229"/>
      <c r="C57" s="359" t="s">
        <v>1374</v>
      </c>
      <c r="D57" s="359"/>
      <c r="E57" s="359"/>
      <c r="F57" s="359"/>
      <c r="G57" s="359"/>
      <c r="H57" s="359"/>
      <c r="I57" s="359"/>
      <c r="J57" s="359"/>
      <c r="K57" s="230"/>
    </row>
    <row r="58" spans="2:11" s="1" customFormat="1" ht="15" customHeight="1">
      <c r="B58" s="229"/>
      <c r="C58" s="234"/>
      <c r="D58" s="359" t="s">
        <v>1375</v>
      </c>
      <c r="E58" s="359"/>
      <c r="F58" s="359"/>
      <c r="G58" s="359"/>
      <c r="H58" s="359"/>
      <c r="I58" s="359"/>
      <c r="J58" s="359"/>
      <c r="K58" s="230"/>
    </row>
    <row r="59" spans="2:11" s="1" customFormat="1" ht="15" customHeight="1">
      <c r="B59" s="229"/>
      <c r="C59" s="234"/>
      <c r="D59" s="359" t="s">
        <v>1376</v>
      </c>
      <c r="E59" s="359"/>
      <c r="F59" s="359"/>
      <c r="G59" s="359"/>
      <c r="H59" s="359"/>
      <c r="I59" s="359"/>
      <c r="J59" s="359"/>
      <c r="K59" s="230"/>
    </row>
    <row r="60" spans="2:11" s="1" customFormat="1" ht="15" customHeight="1">
      <c r="B60" s="229"/>
      <c r="C60" s="234"/>
      <c r="D60" s="359" t="s">
        <v>1377</v>
      </c>
      <c r="E60" s="359"/>
      <c r="F60" s="359"/>
      <c r="G60" s="359"/>
      <c r="H60" s="359"/>
      <c r="I60" s="359"/>
      <c r="J60" s="359"/>
      <c r="K60" s="230"/>
    </row>
    <row r="61" spans="2:11" s="1" customFormat="1" ht="15" customHeight="1">
      <c r="B61" s="229"/>
      <c r="C61" s="234"/>
      <c r="D61" s="359" t="s">
        <v>1378</v>
      </c>
      <c r="E61" s="359"/>
      <c r="F61" s="359"/>
      <c r="G61" s="359"/>
      <c r="H61" s="359"/>
      <c r="I61" s="359"/>
      <c r="J61" s="359"/>
      <c r="K61" s="230"/>
    </row>
    <row r="62" spans="2:11" s="1" customFormat="1" ht="15" customHeight="1">
      <c r="B62" s="229"/>
      <c r="C62" s="234"/>
      <c r="D62" s="361" t="s">
        <v>1379</v>
      </c>
      <c r="E62" s="361"/>
      <c r="F62" s="361"/>
      <c r="G62" s="361"/>
      <c r="H62" s="361"/>
      <c r="I62" s="361"/>
      <c r="J62" s="361"/>
      <c r="K62" s="230"/>
    </row>
    <row r="63" spans="2:11" s="1" customFormat="1" ht="15" customHeight="1">
      <c r="B63" s="229"/>
      <c r="C63" s="234"/>
      <c r="D63" s="359" t="s">
        <v>1380</v>
      </c>
      <c r="E63" s="359"/>
      <c r="F63" s="359"/>
      <c r="G63" s="359"/>
      <c r="H63" s="359"/>
      <c r="I63" s="359"/>
      <c r="J63" s="359"/>
      <c r="K63" s="230"/>
    </row>
    <row r="64" spans="2:11" s="1" customFormat="1" ht="12.75" customHeight="1">
      <c r="B64" s="229"/>
      <c r="C64" s="234"/>
      <c r="D64" s="234"/>
      <c r="E64" s="237"/>
      <c r="F64" s="234"/>
      <c r="G64" s="234"/>
      <c r="H64" s="234"/>
      <c r="I64" s="234"/>
      <c r="J64" s="234"/>
      <c r="K64" s="230"/>
    </row>
    <row r="65" spans="2:11" s="1" customFormat="1" ht="15" customHeight="1">
      <c r="B65" s="229"/>
      <c r="C65" s="234"/>
      <c r="D65" s="359" t="s">
        <v>1381</v>
      </c>
      <c r="E65" s="359"/>
      <c r="F65" s="359"/>
      <c r="G65" s="359"/>
      <c r="H65" s="359"/>
      <c r="I65" s="359"/>
      <c r="J65" s="359"/>
      <c r="K65" s="230"/>
    </row>
    <row r="66" spans="2:11" s="1" customFormat="1" ht="15" customHeight="1">
      <c r="B66" s="229"/>
      <c r="C66" s="234"/>
      <c r="D66" s="361" t="s">
        <v>1382</v>
      </c>
      <c r="E66" s="361"/>
      <c r="F66" s="361"/>
      <c r="G66" s="361"/>
      <c r="H66" s="361"/>
      <c r="I66" s="361"/>
      <c r="J66" s="361"/>
      <c r="K66" s="230"/>
    </row>
    <row r="67" spans="2:11" s="1" customFormat="1" ht="15" customHeight="1">
      <c r="B67" s="229"/>
      <c r="C67" s="234"/>
      <c r="D67" s="359" t="s">
        <v>1383</v>
      </c>
      <c r="E67" s="359"/>
      <c r="F67" s="359"/>
      <c r="G67" s="359"/>
      <c r="H67" s="359"/>
      <c r="I67" s="359"/>
      <c r="J67" s="359"/>
      <c r="K67" s="230"/>
    </row>
    <row r="68" spans="2:11" s="1" customFormat="1" ht="15" customHeight="1">
      <c r="B68" s="229"/>
      <c r="C68" s="234"/>
      <c r="D68" s="359" t="s">
        <v>1384</v>
      </c>
      <c r="E68" s="359"/>
      <c r="F68" s="359"/>
      <c r="G68" s="359"/>
      <c r="H68" s="359"/>
      <c r="I68" s="359"/>
      <c r="J68" s="359"/>
      <c r="K68" s="230"/>
    </row>
    <row r="69" spans="2:11" s="1" customFormat="1" ht="15" customHeight="1">
      <c r="B69" s="229"/>
      <c r="C69" s="234"/>
      <c r="D69" s="359" t="s">
        <v>1385</v>
      </c>
      <c r="E69" s="359"/>
      <c r="F69" s="359"/>
      <c r="G69" s="359"/>
      <c r="H69" s="359"/>
      <c r="I69" s="359"/>
      <c r="J69" s="359"/>
      <c r="K69" s="230"/>
    </row>
    <row r="70" spans="2:11" s="1" customFormat="1" ht="15" customHeight="1">
      <c r="B70" s="229"/>
      <c r="C70" s="234"/>
      <c r="D70" s="359" t="s">
        <v>1386</v>
      </c>
      <c r="E70" s="359"/>
      <c r="F70" s="359"/>
      <c r="G70" s="359"/>
      <c r="H70" s="359"/>
      <c r="I70" s="359"/>
      <c r="J70" s="359"/>
      <c r="K70" s="230"/>
    </row>
    <row r="71" spans="2:1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pans="2:11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pans="2:11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pans="2:11" s="1" customFormat="1" ht="45" customHeight="1">
      <c r="B75" s="246"/>
      <c r="C75" s="354" t="s">
        <v>1387</v>
      </c>
      <c r="D75" s="354"/>
      <c r="E75" s="354"/>
      <c r="F75" s="354"/>
      <c r="G75" s="354"/>
      <c r="H75" s="354"/>
      <c r="I75" s="354"/>
      <c r="J75" s="354"/>
      <c r="K75" s="247"/>
    </row>
    <row r="76" spans="2:11" s="1" customFormat="1" ht="17.25" customHeight="1">
      <c r="B76" s="246"/>
      <c r="C76" s="248" t="s">
        <v>1388</v>
      </c>
      <c r="D76" s="248"/>
      <c r="E76" s="248"/>
      <c r="F76" s="248" t="s">
        <v>1389</v>
      </c>
      <c r="G76" s="249"/>
      <c r="H76" s="248" t="s">
        <v>56</v>
      </c>
      <c r="I76" s="248" t="s">
        <v>59</v>
      </c>
      <c r="J76" s="248" t="s">
        <v>1390</v>
      </c>
      <c r="K76" s="247"/>
    </row>
    <row r="77" spans="2:11" s="1" customFormat="1" ht="17.25" customHeight="1">
      <c r="B77" s="246"/>
      <c r="C77" s="250" t="s">
        <v>1391</v>
      </c>
      <c r="D77" s="250"/>
      <c r="E77" s="250"/>
      <c r="F77" s="251" t="s">
        <v>1392</v>
      </c>
      <c r="G77" s="252"/>
      <c r="H77" s="250"/>
      <c r="I77" s="250"/>
      <c r="J77" s="250" t="s">
        <v>1393</v>
      </c>
      <c r="K77" s="247"/>
    </row>
    <row r="78" spans="2:11" s="1" customFormat="1" ht="5.25" customHeight="1">
      <c r="B78" s="246"/>
      <c r="C78" s="253"/>
      <c r="D78" s="253"/>
      <c r="E78" s="253"/>
      <c r="F78" s="253"/>
      <c r="G78" s="254"/>
      <c r="H78" s="253"/>
      <c r="I78" s="253"/>
      <c r="J78" s="253"/>
      <c r="K78" s="247"/>
    </row>
    <row r="79" spans="2:11" s="1" customFormat="1" ht="15" customHeight="1">
      <c r="B79" s="246"/>
      <c r="C79" s="235" t="s">
        <v>55</v>
      </c>
      <c r="D79" s="255"/>
      <c r="E79" s="255"/>
      <c r="F79" s="256" t="s">
        <v>1394</v>
      </c>
      <c r="G79" s="257"/>
      <c r="H79" s="235" t="s">
        <v>1395</v>
      </c>
      <c r="I79" s="235" t="s">
        <v>1396</v>
      </c>
      <c r="J79" s="235">
        <v>20</v>
      </c>
      <c r="K79" s="247"/>
    </row>
    <row r="80" spans="2:11" s="1" customFormat="1" ht="15" customHeight="1">
      <c r="B80" s="246"/>
      <c r="C80" s="235" t="s">
        <v>1397</v>
      </c>
      <c r="D80" s="235"/>
      <c r="E80" s="235"/>
      <c r="F80" s="256" t="s">
        <v>1394</v>
      </c>
      <c r="G80" s="257"/>
      <c r="H80" s="235" t="s">
        <v>1398</v>
      </c>
      <c r="I80" s="235" t="s">
        <v>1396</v>
      </c>
      <c r="J80" s="235">
        <v>120</v>
      </c>
      <c r="K80" s="247"/>
    </row>
    <row r="81" spans="2:11" s="1" customFormat="1" ht="15" customHeight="1">
      <c r="B81" s="258"/>
      <c r="C81" s="235" t="s">
        <v>1399</v>
      </c>
      <c r="D81" s="235"/>
      <c r="E81" s="235"/>
      <c r="F81" s="256" t="s">
        <v>1400</v>
      </c>
      <c r="G81" s="257"/>
      <c r="H81" s="235" t="s">
        <v>1401</v>
      </c>
      <c r="I81" s="235" t="s">
        <v>1396</v>
      </c>
      <c r="J81" s="235">
        <v>50</v>
      </c>
      <c r="K81" s="247"/>
    </row>
    <row r="82" spans="2:11" s="1" customFormat="1" ht="15" customHeight="1">
      <c r="B82" s="258"/>
      <c r="C82" s="235" t="s">
        <v>1402</v>
      </c>
      <c r="D82" s="235"/>
      <c r="E82" s="235"/>
      <c r="F82" s="256" t="s">
        <v>1394</v>
      </c>
      <c r="G82" s="257"/>
      <c r="H82" s="235" t="s">
        <v>1403</v>
      </c>
      <c r="I82" s="235" t="s">
        <v>1404</v>
      </c>
      <c r="J82" s="235"/>
      <c r="K82" s="247"/>
    </row>
    <row r="83" spans="2:11" s="1" customFormat="1" ht="15" customHeight="1">
      <c r="B83" s="258"/>
      <c r="C83" s="259" t="s">
        <v>1405</v>
      </c>
      <c r="D83" s="259"/>
      <c r="E83" s="259"/>
      <c r="F83" s="260" t="s">
        <v>1400</v>
      </c>
      <c r="G83" s="259"/>
      <c r="H83" s="259" t="s">
        <v>1406</v>
      </c>
      <c r="I83" s="259" t="s">
        <v>1396</v>
      </c>
      <c r="J83" s="259">
        <v>15</v>
      </c>
      <c r="K83" s="247"/>
    </row>
    <row r="84" spans="2:11" s="1" customFormat="1" ht="15" customHeight="1">
      <c r="B84" s="258"/>
      <c r="C84" s="259" t="s">
        <v>1407</v>
      </c>
      <c r="D84" s="259"/>
      <c r="E84" s="259"/>
      <c r="F84" s="260" t="s">
        <v>1400</v>
      </c>
      <c r="G84" s="259"/>
      <c r="H84" s="259" t="s">
        <v>1408</v>
      </c>
      <c r="I84" s="259" t="s">
        <v>1396</v>
      </c>
      <c r="J84" s="259">
        <v>15</v>
      </c>
      <c r="K84" s="247"/>
    </row>
    <row r="85" spans="2:11" s="1" customFormat="1" ht="15" customHeight="1">
      <c r="B85" s="258"/>
      <c r="C85" s="259" t="s">
        <v>1409</v>
      </c>
      <c r="D85" s="259"/>
      <c r="E85" s="259"/>
      <c r="F85" s="260" t="s">
        <v>1400</v>
      </c>
      <c r="G85" s="259"/>
      <c r="H85" s="259" t="s">
        <v>1410</v>
      </c>
      <c r="I85" s="259" t="s">
        <v>1396</v>
      </c>
      <c r="J85" s="259">
        <v>20</v>
      </c>
      <c r="K85" s="247"/>
    </row>
    <row r="86" spans="2:11" s="1" customFormat="1" ht="15" customHeight="1">
      <c r="B86" s="258"/>
      <c r="C86" s="259" t="s">
        <v>1411</v>
      </c>
      <c r="D86" s="259"/>
      <c r="E86" s="259"/>
      <c r="F86" s="260" t="s">
        <v>1400</v>
      </c>
      <c r="G86" s="259"/>
      <c r="H86" s="259" t="s">
        <v>1412</v>
      </c>
      <c r="I86" s="259" t="s">
        <v>1396</v>
      </c>
      <c r="J86" s="259">
        <v>20</v>
      </c>
      <c r="K86" s="247"/>
    </row>
    <row r="87" spans="2:11" s="1" customFormat="1" ht="15" customHeight="1">
      <c r="B87" s="258"/>
      <c r="C87" s="235" t="s">
        <v>1413</v>
      </c>
      <c r="D87" s="235"/>
      <c r="E87" s="235"/>
      <c r="F87" s="256" t="s">
        <v>1400</v>
      </c>
      <c r="G87" s="257"/>
      <c r="H87" s="235" t="s">
        <v>1414</v>
      </c>
      <c r="I87" s="235" t="s">
        <v>1396</v>
      </c>
      <c r="J87" s="235">
        <v>50</v>
      </c>
      <c r="K87" s="247"/>
    </row>
    <row r="88" spans="2:11" s="1" customFormat="1" ht="15" customHeight="1">
      <c r="B88" s="258"/>
      <c r="C88" s="235" t="s">
        <v>1415</v>
      </c>
      <c r="D88" s="235"/>
      <c r="E88" s="235"/>
      <c r="F88" s="256" t="s">
        <v>1400</v>
      </c>
      <c r="G88" s="257"/>
      <c r="H88" s="235" t="s">
        <v>1416</v>
      </c>
      <c r="I88" s="235" t="s">
        <v>1396</v>
      </c>
      <c r="J88" s="235">
        <v>20</v>
      </c>
      <c r="K88" s="247"/>
    </row>
    <row r="89" spans="2:11" s="1" customFormat="1" ht="15" customHeight="1">
      <c r="B89" s="258"/>
      <c r="C89" s="235" t="s">
        <v>1417</v>
      </c>
      <c r="D89" s="235"/>
      <c r="E89" s="235"/>
      <c r="F89" s="256" t="s">
        <v>1400</v>
      </c>
      <c r="G89" s="257"/>
      <c r="H89" s="235" t="s">
        <v>1418</v>
      </c>
      <c r="I89" s="235" t="s">
        <v>1396</v>
      </c>
      <c r="J89" s="235">
        <v>20</v>
      </c>
      <c r="K89" s="247"/>
    </row>
    <row r="90" spans="2:11" s="1" customFormat="1" ht="15" customHeight="1">
      <c r="B90" s="258"/>
      <c r="C90" s="235" t="s">
        <v>1419</v>
      </c>
      <c r="D90" s="235"/>
      <c r="E90" s="235"/>
      <c r="F90" s="256" t="s">
        <v>1400</v>
      </c>
      <c r="G90" s="257"/>
      <c r="H90" s="235" t="s">
        <v>1420</v>
      </c>
      <c r="I90" s="235" t="s">
        <v>1396</v>
      </c>
      <c r="J90" s="235">
        <v>50</v>
      </c>
      <c r="K90" s="247"/>
    </row>
    <row r="91" spans="2:11" s="1" customFormat="1" ht="15" customHeight="1">
      <c r="B91" s="258"/>
      <c r="C91" s="235" t="s">
        <v>1421</v>
      </c>
      <c r="D91" s="235"/>
      <c r="E91" s="235"/>
      <c r="F91" s="256" t="s">
        <v>1400</v>
      </c>
      <c r="G91" s="257"/>
      <c r="H91" s="235" t="s">
        <v>1421</v>
      </c>
      <c r="I91" s="235" t="s">
        <v>1396</v>
      </c>
      <c r="J91" s="235">
        <v>50</v>
      </c>
      <c r="K91" s="247"/>
    </row>
    <row r="92" spans="2:11" s="1" customFormat="1" ht="15" customHeight="1">
      <c r="B92" s="258"/>
      <c r="C92" s="235" t="s">
        <v>1422</v>
      </c>
      <c r="D92" s="235"/>
      <c r="E92" s="235"/>
      <c r="F92" s="256" t="s">
        <v>1400</v>
      </c>
      <c r="G92" s="257"/>
      <c r="H92" s="235" t="s">
        <v>1423</v>
      </c>
      <c r="I92" s="235" t="s">
        <v>1396</v>
      </c>
      <c r="J92" s="235">
        <v>255</v>
      </c>
      <c r="K92" s="247"/>
    </row>
    <row r="93" spans="2:11" s="1" customFormat="1" ht="15" customHeight="1">
      <c r="B93" s="258"/>
      <c r="C93" s="235" t="s">
        <v>1424</v>
      </c>
      <c r="D93" s="235"/>
      <c r="E93" s="235"/>
      <c r="F93" s="256" t="s">
        <v>1394</v>
      </c>
      <c r="G93" s="257"/>
      <c r="H93" s="235" t="s">
        <v>1425</v>
      </c>
      <c r="I93" s="235" t="s">
        <v>1426</v>
      </c>
      <c r="J93" s="235"/>
      <c r="K93" s="247"/>
    </row>
    <row r="94" spans="2:11" s="1" customFormat="1" ht="15" customHeight="1">
      <c r="B94" s="258"/>
      <c r="C94" s="235" t="s">
        <v>1427</v>
      </c>
      <c r="D94" s="235"/>
      <c r="E94" s="235"/>
      <c r="F94" s="256" t="s">
        <v>1394</v>
      </c>
      <c r="G94" s="257"/>
      <c r="H94" s="235" t="s">
        <v>1428</v>
      </c>
      <c r="I94" s="235" t="s">
        <v>1429</v>
      </c>
      <c r="J94" s="235"/>
      <c r="K94" s="247"/>
    </row>
    <row r="95" spans="2:11" s="1" customFormat="1" ht="15" customHeight="1">
      <c r="B95" s="258"/>
      <c r="C95" s="235" t="s">
        <v>1430</v>
      </c>
      <c r="D95" s="235"/>
      <c r="E95" s="235"/>
      <c r="F95" s="256" t="s">
        <v>1394</v>
      </c>
      <c r="G95" s="257"/>
      <c r="H95" s="235" t="s">
        <v>1430</v>
      </c>
      <c r="I95" s="235" t="s">
        <v>1429</v>
      </c>
      <c r="J95" s="235"/>
      <c r="K95" s="247"/>
    </row>
    <row r="96" spans="2:11" s="1" customFormat="1" ht="15" customHeight="1">
      <c r="B96" s="258"/>
      <c r="C96" s="235" t="s">
        <v>40</v>
      </c>
      <c r="D96" s="235"/>
      <c r="E96" s="235"/>
      <c r="F96" s="256" t="s">
        <v>1394</v>
      </c>
      <c r="G96" s="257"/>
      <c r="H96" s="235" t="s">
        <v>1431</v>
      </c>
      <c r="I96" s="235" t="s">
        <v>1429</v>
      </c>
      <c r="J96" s="235"/>
      <c r="K96" s="247"/>
    </row>
    <row r="97" spans="2:11" s="1" customFormat="1" ht="15" customHeight="1">
      <c r="B97" s="258"/>
      <c r="C97" s="235" t="s">
        <v>50</v>
      </c>
      <c r="D97" s="235"/>
      <c r="E97" s="235"/>
      <c r="F97" s="256" t="s">
        <v>1394</v>
      </c>
      <c r="G97" s="257"/>
      <c r="H97" s="235" t="s">
        <v>1432</v>
      </c>
      <c r="I97" s="235" t="s">
        <v>1429</v>
      </c>
      <c r="J97" s="235"/>
      <c r="K97" s="247"/>
    </row>
    <row r="98" spans="2:11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pans="2:11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pans="2:11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2:1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pans="2:11" s="1" customFormat="1" ht="45" customHeight="1">
      <c r="B102" s="246"/>
      <c r="C102" s="354" t="s">
        <v>1433</v>
      </c>
      <c r="D102" s="354"/>
      <c r="E102" s="354"/>
      <c r="F102" s="354"/>
      <c r="G102" s="354"/>
      <c r="H102" s="354"/>
      <c r="I102" s="354"/>
      <c r="J102" s="354"/>
      <c r="K102" s="247"/>
    </row>
    <row r="103" spans="2:11" s="1" customFormat="1" ht="17.25" customHeight="1">
      <c r="B103" s="246"/>
      <c r="C103" s="248" t="s">
        <v>1388</v>
      </c>
      <c r="D103" s="248"/>
      <c r="E103" s="248"/>
      <c r="F103" s="248" t="s">
        <v>1389</v>
      </c>
      <c r="G103" s="249"/>
      <c r="H103" s="248" t="s">
        <v>56</v>
      </c>
      <c r="I103" s="248" t="s">
        <v>59</v>
      </c>
      <c r="J103" s="248" t="s">
        <v>1390</v>
      </c>
      <c r="K103" s="247"/>
    </row>
    <row r="104" spans="2:11" s="1" customFormat="1" ht="17.25" customHeight="1">
      <c r="B104" s="246"/>
      <c r="C104" s="250" t="s">
        <v>1391</v>
      </c>
      <c r="D104" s="250"/>
      <c r="E104" s="250"/>
      <c r="F104" s="251" t="s">
        <v>1392</v>
      </c>
      <c r="G104" s="252"/>
      <c r="H104" s="250"/>
      <c r="I104" s="250"/>
      <c r="J104" s="250" t="s">
        <v>1393</v>
      </c>
      <c r="K104" s="247"/>
    </row>
    <row r="105" spans="2:11" s="1" customFormat="1" ht="5.25" customHeight="1">
      <c r="B105" s="246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pans="2:11" s="1" customFormat="1" ht="15" customHeight="1">
      <c r="B106" s="246"/>
      <c r="C106" s="235" t="s">
        <v>55</v>
      </c>
      <c r="D106" s="255"/>
      <c r="E106" s="255"/>
      <c r="F106" s="256" t="s">
        <v>1394</v>
      </c>
      <c r="G106" s="235"/>
      <c r="H106" s="235" t="s">
        <v>1434</v>
      </c>
      <c r="I106" s="235" t="s">
        <v>1396</v>
      </c>
      <c r="J106" s="235">
        <v>20</v>
      </c>
      <c r="K106" s="247"/>
    </row>
    <row r="107" spans="2:11" s="1" customFormat="1" ht="15" customHeight="1">
      <c r="B107" s="246"/>
      <c r="C107" s="235" t="s">
        <v>1397</v>
      </c>
      <c r="D107" s="235"/>
      <c r="E107" s="235"/>
      <c r="F107" s="256" t="s">
        <v>1394</v>
      </c>
      <c r="G107" s="235"/>
      <c r="H107" s="235" t="s">
        <v>1434</v>
      </c>
      <c r="I107" s="235" t="s">
        <v>1396</v>
      </c>
      <c r="J107" s="235">
        <v>120</v>
      </c>
      <c r="K107" s="247"/>
    </row>
    <row r="108" spans="2:11" s="1" customFormat="1" ht="15" customHeight="1">
      <c r="B108" s="258"/>
      <c r="C108" s="235" t="s">
        <v>1399</v>
      </c>
      <c r="D108" s="235"/>
      <c r="E108" s="235"/>
      <c r="F108" s="256" t="s">
        <v>1400</v>
      </c>
      <c r="G108" s="235"/>
      <c r="H108" s="235" t="s">
        <v>1434</v>
      </c>
      <c r="I108" s="235" t="s">
        <v>1396</v>
      </c>
      <c r="J108" s="235">
        <v>50</v>
      </c>
      <c r="K108" s="247"/>
    </row>
    <row r="109" spans="2:11" s="1" customFormat="1" ht="15" customHeight="1">
      <c r="B109" s="258"/>
      <c r="C109" s="235" t="s">
        <v>1402</v>
      </c>
      <c r="D109" s="235"/>
      <c r="E109" s="235"/>
      <c r="F109" s="256" t="s">
        <v>1394</v>
      </c>
      <c r="G109" s="235"/>
      <c r="H109" s="235" t="s">
        <v>1434</v>
      </c>
      <c r="I109" s="235" t="s">
        <v>1404</v>
      </c>
      <c r="J109" s="235"/>
      <c r="K109" s="247"/>
    </row>
    <row r="110" spans="2:11" s="1" customFormat="1" ht="15" customHeight="1">
      <c r="B110" s="258"/>
      <c r="C110" s="235" t="s">
        <v>1413</v>
      </c>
      <c r="D110" s="235"/>
      <c r="E110" s="235"/>
      <c r="F110" s="256" t="s">
        <v>1400</v>
      </c>
      <c r="G110" s="235"/>
      <c r="H110" s="235" t="s">
        <v>1434</v>
      </c>
      <c r="I110" s="235" t="s">
        <v>1396</v>
      </c>
      <c r="J110" s="235">
        <v>50</v>
      </c>
      <c r="K110" s="247"/>
    </row>
    <row r="111" spans="2:11" s="1" customFormat="1" ht="15" customHeight="1">
      <c r="B111" s="258"/>
      <c r="C111" s="235" t="s">
        <v>1421</v>
      </c>
      <c r="D111" s="235"/>
      <c r="E111" s="235"/>
      <c r="F111" s="256" t="s">
        <v>1400</v>
      </c>
      <c r="G111" s="235"/>
      <c r="H111" s="235" t="s">
        <v>1434</v>
      </c>
      <c r="I111" s="235" t="s">
        <v>1396</v>
      </c>
      <c r="J111" s="235">
        <v>50</v>
      </c>
      <c r="K111" s="247"/>
    </row>
    <row r="112" spans="2:11" s="1" customFormat="1" ht="15" customHeight="1">
      <c r="B112" s="258"/>
      <c r="C112" s="235" t="s">
        <v>1419</v>
      </c>
      <c r="D112" s="235"/>
      <c r="E112" s="235"/>
      <c r="F112" s="256" t="s">
        <v>1400</v>
      </c>
      <c r="G112" s="235"/>
      <c r="H112" s="235" t="s">
        <v>1434</v>
      </c>
      <c r="I112" s="235" t="s">
        <v>1396</v>
      </c>
      <c r="J112" s="235">
        <v>50</v>
      </c>
      <c r="K112" s="247"/>
    </row>
    <row r="113" spans="2:11" s="1" customFormat="1" ht="15" customHeight="1">
      <c r="B113" s="258"/>
      <c r="C113" s="235" t="s">
        <v>55</v>
      </c>
      <c r="D113" s="235"/>
      <c r="E113" s="235"/>
      <c r="F113" s="256" t="s">
        <v>1394</v>
      </c>
      <c r="G113" s="235"/>
      <c r="H113" s="235" t="s">
        <v>1435</v>
      </c>
      <c r="I113" s="235" t="s">
        <v>1396</v>
      </c>
      <c r="J113" s="235">
        <v>20</v>
      </c>
      <c r="K113" s="247"/>
    </row>
    <row r="114" spans="2:11" s="1" customFormat="1" ht="15" customHeight="1">
      <c r="B114" s="258"/>
      <c r="C114" s="235" t="s">
        <v>1436</v>
      </c>
      <c r="D114" s="235"/>
      <c r="E114" s="235"/>
      <c r="F114" s="256" t="s">
        <v>1394</v>
      </c>
      <c r="G114" s="235"/>
      <c r="H114" s="235" t="s">
        <v>1437</v>
      </c>
      <c r="I114" s="235" t="s">
        <v>1396</v>
      </c>
      <c r="J114" s="235">
        <v>120</v>
      </c>
      <c r="K114" s="247"/>
    </row>
    <row r="115" spans="2:11" s="1" customFormat="1" ht="15" customHeight="1">
      <c r="B115" s="258"/>
      <c r="C115" s="235" t="s">
        <v>40</v>
      </c>
      <c r="D115" s="235"/>
      <c r="E115" s="235"/>
      <c r="F115" s="256" t="s">
        <v>1394</v>
      </c>
      <c r="G115" s="235"/>
      <c r="H115" s="235" t="s">
        <v>1438</v>
      </c>
      <c r="I115" s="235" t="s">
        <v>1429</v>
      </c>
      <c r="J115" s="235"/>
      <c r="K115" s="247"/>
    </row>
    <row r="116" spans="2:11" s="1" customFormat="1" ht="15" customHeight="1">
      <c r="B116" s="258"/>
      <c r="C116" s="235" t="s">
        <v>50</v>
      </c>
      <c r="D116" s="235"/>
      <c r="E116" s="235"/>
      <c r="F116" s="256" t="s">
        <v>1394</v>
      </c>
      <c r="G116" s="235"/>
      <c r="H116" s="235" t="s">
        <v>1439</v>
      </c>
      <c r="I116" s="235" t="s">
        <v>1429</v>
      </c>
      <c r="J116" s="235"/>
      <c r="K116" s="247"/>
    </row>
    <row r="117" spans="2:11" s="1" customFormat="1" ht="15" customHeight="1">
      <c r="B117" s="258"/>
      <c r="C117" s="235" t="s">
        <v>59</v>
      </c>
      <c r="D117" s="235"/>
      <c r="E117" s="235"/>
      <c r="F117" s="256" t="s">
        <v>1394</v>
      </c>
      <c r="G117" s="235"/>
      <c r="H117" s="235" t="s">
        <v>1440</v>
      </c>
      <c r="I117" s="235" t="s">
        <v>1441</v>
      </c>
      <c r="J117" s="235"/>
      <c r="K117" s="247"/>
    </row>
    <row r="118" spans="2:11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pans="2:11" s="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pans="2:11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pans="2:11" s="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pans="2:11" s="1" customFormat="1" ht="45" customHeight="1">
      <c r="B122" s="274"/>
      <c r="C122" s="355" t="s">
        <v>1442</v>
      </c>
      <c r="D122" s="355"/>
      <c r="E122" s="355"/>
      <c r="F122" s="355"/>
      <c r="G122" s="355"/>
      <c r="H122" s="355"/>
      <c r="I122" s="355"/>
      <c r="J122" s="355"/>
      <c r="K122" s="275"/>
    </row>
    <row r="123" spans="2:11" s="1" customFormat="1" ht="17.25" customHeight="1">
      <c r="B123" s="276"/>
      <c r="C123" s="248" t="s">
        <v>1388</v>
      </c>
      <c r="D123" s="248"/>
      <c r="E123" s="248"/>
      <c r="F123" s="248" t="s">
        <v>1389</v>
      </c>
      <c r="G123" s="249"/>
      <c r="H123" s="248" t="s">
        <v>56</v>
      </c>
      <c r="I123" s="248" t="s">
        <v>59</v>
      </c>
      <c r="J123" s="248" t="s">
        <v>1390</v>
      </c>
      <c r="K123" s="277"/>
    </row>
    <row r="124" spans="2:11" s="1" customFormat="1" ht="17.25" customHeight="1">
      <c r="B124" s="276"/>
      <c r="C124" s="250" t="s">
        <v>1391</v>
      </c>
      <c r="D124" s="250"/>
      <c r="E124" s="250"/>
      <c r="F124" s="251" t="s">
        <v>1392</v>
      </c>
      <c r="G124" s="252"/>
      <c r="H124" s="250"/>
      <c r="I124" s="250"/>
      <c r="J124" s="250" t="s">
        <v>1393</v>
      </c>
      <c r="K124" s="277"/>
    </row>
    <row r="125" spans="2:11" s="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pans="2:11" s="1" customFormat="1" ht="15" customHeight="1">
      <c r="B126" s="278"/>
      <c r="C126" s="235" t="s">
        <v>1397</v>
      </c>
      <c r="D126" s="255"/>
      <c r="E126" s="255"/>
      <c r="F126" s="256" t="s">
        <v>1394</v>
      </c>
      <c r="G126" s="235"/>
      <c r="H126" s="235" t="s">
        <v>1434</v>
      </c>
      <c r="I126" s="235" t="s">
        <v>1396</v>
      </c>
      <c r="J126" s="235">
        <v>120</v>
      </c>
      <c r="K126" s="281"/>
    </row>
    <row r="127" spans="2:11" s="1" customFormat="1" ht="15" customHeight="1">
      <c r="B127" s="278"/>
      <c r="C127" s="235" t="s">
        <v>1443</v>
      </c>
      <c r="D127" s="235"/>
      <c r="E127" s="235"/>
      <c r="F127" s="256" t="s">
        <v>1394</v>
      </c>
      <c r="G127" s="235"/>
      <c r="H127" s="235" t="s">
        <v>1444</v>
      </c>
      <c r="I127" s="235" t="s">
        <v>1396</v>
      </c>
      <c r="J127" s="235" t="s">
        <v>1445</v>
      </c>
      <c r="K127" s="281"/>
    </row>
    <row r="128" spans="2:11" s="1" customFormat="1" ht="15" customHeight="1">
      <c r="B128" s="278"/>
      <c r="C128" s="235" t="s">
        <v>1342</v>
      </c>
      <c r="D128" s="235"/>
      <c r="E128" s="235"/>
      <c r="F128" s="256" t="s">
        <v>1394</v>
      </c>
      <c r="G128" s="235"/>
      <c r="H128" s="235" t="s">
        <v>1446</v>
      </c>
      <c r="I128" s="235" t="s">
        <v>1396</v>
      </c>
      <c r="J128" s="235" t="s">
        <v>1445</v>
      </c>
      <c r="K128" s="281"/>
    </row>
    <row r="129" spans="2:11" s="1" customFormat="1" ht="15" customHeight="1">
      <c r="B129" s="278"/>
      <c r="C129" s="235" t="s">
        <v>1405</v>
      </c>
      <c r="D129" s="235"/>
      <c r="E129" s="235"/>
      <c r="F129" s="256" t="s">
        <v>1400</v>
      </c>
      <c r="G129" s="235"/>
      <c r="H129" s="235" t="s">
        <v>1406</v>
      </c>
      <c r="I129" s="235" t="s">
        <v>1396</v>
      </c>
      <c r="J129" s="235">
        <v>15</v>
      </c>
      <c r="K129" s="281"/>
    </row>
    <row r="130" spans="2:11" s="1" customFormat="1" ht="15" customHeight="1">
      <c r="B130" s="278"/>
      <c r="C130" s="259" t="s">
        <v>1407</v>
      </c>
      <c r="D130" s="259"/>
      <c r="E130" s="259"/>
      <c r="F130" s="260" t="s">
        <v>1400</v>
      </c>
      <c r="G130" s="259"/>
      <c r="H130" s="259" t="s">
        <v>1408</v>
      </c>
      <c r="I130" s="259" t="s">
        <v>1396</v>
      </c>
      <c r="J130" s="259">
        <v>15</v>
      </c>
      <c r="K130" s="281"/>
    </row>
    <row r="131" spans="2:11" s="1" customFormat="1" ht="15" customHeight="1">
      <c r="B131" s="278"/>
      <c r="C131" s="259" t="s">
        <v>1409</v>
      </c>
      <c r="D131" s="259"/>
      <c r="E131" s="259"/>
      <c r="F131" s="260" t="s">
        <v>1400</v>
      </c>
      <c r="G131" s="259"/>
      <c r="H131" s="259" t="s">
        <v>1410</v>
      </c>
      <c r="I131" s="259" t="s">
        <v>1396</v>
      </c>
      <c r="J131" s="259">
        <v>20</v>
      </c>
      <c r="K131" s="281"/>
    </row>
    <row r="132" spans="2:11" s="1" customFormat="1" ht="15" customHeight="1">
      <c r="B132" s="278"/>
      <c r="C132" s="259" t="s">
        <v>1411</v>
      </c>
      <c r="D132" s="259"/>
      <c r="E132" s="259"/>
      <c r="F132" s="260" t="s">
        <v>1400</v>
      </c>
      <c r="G132" s="259"/>
      <c r="H132" s="259" t="s">
        <v>1412</v>
      </c>
      <c r="I132" s="259" t="s">
        <v>1396</v>
      </c>
      <c r="J132" s="259">
        <v>20</v>
      </c>
      <c r="K132" s="281"/>
    </row>
    <row r="133" spans="2:11" s="1" customFormat="1" ht="15" customHeight="1">
      <c r="B133" s="278"/>
      <c r="C133" s="235" t="s">
        <v>1399</v>
      </c>
      <c r="D133" s="235"/>
      <c r="E133" s="235"/>
      <c r="F133" s="256" t="s">
        <v>1400</v>
      </c>
      <c r="G133" s="235"/>
      <c r="H133" s="235" t="s">
        <v>1434</v>
      </c>
      <c r="I133" s="235" t="s">
        <v>1396</v>
      </c>
      <c r="J133" s="235">
        <v>50</v>
      </c>
      <c r="K133" s="281"/>
    </row>
    <row r="134" spans="2:11" s="1" customFormat="1" ht="15" customHeight="1">
      <c r="B134" s="278"/>
      <c r="C134" s="235" t="s">
        <v>1413</v>
      </c>
      <c r="D134" s="235"/>
      <c r="E134" s="235"/>
      <c r="F134" s="256" t="s">
        <v>1400</v>
      </c>
      <c r="G134" s="235"/>
      <c r="H134" s="235" t="s">
        <v>1434</v>
      </c>
      <c r="I134" s="235" t="s">
        <v>1396</v>
      </c>
      <c r="J134" s="235">
        <v>50</v>
      </c>
      <c r="K134" s="281"/>
    </row>
    <row r="135" spans="2:11" s="1" customFormat="1" ht="15" customHeight="1">
      <c r="B135" s="278"/>
      <c r="C135" s="235" t="s">
        <v>1419</v>
      </c>
      <c r="D135" s="235"/>
      <c r="E135" s="235"/>
      <c r="F135" s="256" t="s">
        <v>1400</v>
      </c>
      <c r="G135" s="235"/>
      <c r="H135" s="235" t="s">
        <v>1434</v>
      </c>
      <c r="I135" s="235" t="s">
        <v>1396</v>
      </c>
      <c r="J135" s="235">
        <v>50</v>
      </c>
      <c r="K135" s="281"/>
    </row>
    <row r="136" spans="2:11" s="1" customFormat="1" ht="15" customHeight="1">
      <c r="B136" s="278"/>
      <c r="C136" s="235" t="s">
        <v>1421</v>
      </c>
      <c r="D136" s="235"/>
      <c r="E136" s="235"/>
      <c r="F136" s="256" t="s">
        <v>1400</v>
      </c>
      <c r="G136" s="235"/>
      <c r="H136" s="235" t="s">
        <v>1434</v>
      </c>
      <c r="I136" s="235" t="s">
        <v>1396</v>
      </c>
      <c r="J136" s="235">
        <v>50</v>
      </c>
      <c r="K136" s="281"/>
    </row>
    <row r="137" spans="2:11" s="1" customFormat="1" ht="15" customHeight="1">
      <c r="B137" s="278"/>
      <c r="C137" s="235" t="s">
        <v>1422</v>
      </c>
      <c r="D137" s="235"/>
      <c r="E137" s="235"/>
      <c r="F137" s="256" t="s">
        <v>1400</v>
      </c>
      <c r="G137" s="235"/>
      <c r="H137" s="235" t="s">
        <v>1447</v>
      </c>
      <c r="I137" s="235" t="s">
        <v>1396</v>
      </c>
      <c r="J137" s="235">
        <v>255</v>
      </c>
      <c r="K137" s="281"/>
    </row>
    <row r="138" spans="2:11" s="1" customFormat="1" ht="15" customHeight="1">
      <c r="B138" s="278"/>
      <c r="C138" s="235" t="s">
        <v>1424</v>
      </c>
      <c r="D138" s="235"/>
      <c r="E138" s="235"/>
      <c r="F138" s="256" t="s">
        <v>1394</v>
      </c>
      <c r="G138" s="235"/>
      <c r="H138" s="235" t="s">
        <v>1448</v>
      </c>
      <c r="I138" s="235" t="s">
        <v>1426</v>
      </c>
      <c r="J138" s="235"/>
      <c r="K138" s="281"/>
    </row>
    <row r="139" spans="2:11" s="1" customFormat="1" ht="15" customHeight="1">
      <c r="B139" s="278"/>
      <c r="C139" s="235" t="s">
        <v>1427</v>
      </c>
      <c r="D139" s="235"/>
      <c r="E139" s="235"/>
      <c r="F139" s="256" t="s">
        <v>1394</v>
      </c>
      <c r="G139" s="235"/>
      <c r="H139" s="235" t="s">
        <v>1449</v>
      </c>
      <c r="I139" s="235" t="s">
        <v>1429</v>
      </c>
      <c r="J139" s="235"/>
      <c r="K139" s="281"/>
    </row>
    <row r="140" spans="2:11" s="1" customFormat="1" ht="15" customHeight="1">
      <c r="B140" s="278"/>
      <c r="C140" s="235" t="s">
        <v>1430</v>
      </c>
      <c r="D140" s="235"/>
      <c r="E140" s="235"/>
      <c r="F140" s="256" t="s">
        <v>1394</v>
      </c>
      <c r="G140" s="235"/>
      <c r="H140" s="235" t="s">
        <v>1430</v>
      </c>
      <c r="I140" s="235" t="s">
        <v>1429</v>
      </c>
      <c r="J140" s="235"/>
      <c r="K140" s="281"/>
    </row>
    <row r="141" spans="2:11" s="1" customFormat="1" ht="15" customHeight="1">
      <c r="B141" s="278"/>
      <c r="C141" s="235" t="s">
        <v>40</v>
      </c>
      <c r="D141" s="235"/>
      <c r="E141" s="235"/>
      <c r="F141" s="256" t="s">
        <v>1394</v>
      </c>
      <c r="G141" s="235"/>
      <c r="H141" s="235" t="s">
        <v>1450</v>
      </c>
      <c r="I141" s="235" t="s">
        <v>1429</v>
      </c>
      <c r="J141" s="235"/>
      <c r="K141" s="281"/>
    </row>
    <row r="142" spans="2:11" s="1" customFormat="1" ht="15" customHeight="1">
      <c r="B142" s="278"/>
      <c r="C142" s="235" t="s">
        <v>1451</v>
      </c>
      <c r="D142" s="235"/>
      <c r="E142" s="235"/>
      <c r="F142" s="256" t="s">
        <v>1394</v>
      </c>
      <c r="G142" s="235"/>
      <c r="H142" s="235" t="s">
        <v>1452</v>
      </c>
      <c r="I142" s="235" t="s">
        <v>1429</v>
      </c>
      <c r="J142" s="235"/>
      <c r="K142" s="281"/>
    </row>
    <row r="143" spans="2:11" s="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pans="2:11" s="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pans="2:11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pans="2:11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pans="2:11" s="1" customFormat="1" ht="45" customHeight="1">
      <c r="B147" s="246"/>
      <c r="C147" s="354" t="s">
        <v>1453</v>
      </c>
      <c r="D147" s="354"/>
      <c r="E147" s="354"/>
      <c r="F147" s="354"/>
      <c r="G147" s="354"/>
      <c r="H147" s="354"/>
      <c r="I147" s="354"/>
      <c r="J147" s="354"/>
      <c r="K147" s="247"/>
    </row>
    <row r="148" spans="2:11" s="1" customFormat="1" ht="17.25" customHeight="1">
      <c r="B148" s="246"/>
      <c r="C148" s="248" t="s">
        <v>1388</v>
      </c>
      <c r="D148" s="248"/>
      <c r="E148" s="248"/>
      <c r="F148" s="248" t="s">
        <v>1389</v>
      </c>
      <c r="G148" s="249"/>
      <c r="H148" s="248" t="s">
        <v>56</v>
      </c>
      <c r="I148" s="248" t="s">
        <v>59</v>
      </c>
      <c r="J148" s="248" t="s">
        <v>1390</v>
      </c>
      <c r="K148" s="247"/>
    </row>
    <row r="149" spans="2:11" s="1" customFormat="1" ht="17.25" customHeight="1">
      <c r="B149" s="246"/>
      <c r="C149" s="250" t="s">
        <v>1391</v>
      </c>
      <c r="D149" s="250"/>
      <c r="E149" s="250"/>
      <c r="F149" s="251" t="s">
        <v>1392</v>
      </c>
      <c r="G149" s="252"/>
      <c r="H149" s="250"/>
      <c r="I149" s="250"/>
      <c r="J149" s="250" t="s">
        <v>1393</v>
      </c>
      <c r="K149" s="247"/>
    </row>
    <row r="150" spans="2:11" s="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pans="2:11" s="1" customFormat="1" ht="15" customHeight="1">
      <c r="B151" s="258"/>
      <c r="C151" s="285" t="s">
        <v>1397</v>
      </c>
      <c r="D151" s="235"/>
      <c r="E151" s="235"/>
      <c r="F151" s="286" t="s">
        <v>1394</v>
      </c>
      <c r="G151" s="235"/>
      <c r="H151" s="285" t="s">
        <v>1434</v>
      </c>
      <c r="I151" s="285" t="s">
        <v>1396</v>
      </c>
      <c r="J151" s="285">
        <v>120</v>
      </c>
      <c r="K151" s="281"/>
    </row>
    <row r="152" spans="2:11" s="1" customFormat="1" ht="15" customHeight="1">
      <c r="B152" s="258"/>
      <c r="C152" s="285" t="s">
        <v>1443</v>
      </c>
      <c r="D152" s="235"/>
      <c r="E152" s="235"/>
      <c r="F152" s="286" t="s">
        <v>1394</v>
      </c>
      <c r="G152" s="235"/>
      <c r="H152" s="285" t="s">
        <v>1454</v>
      </c>
      <c r="I152" s="285" t="s">
        <v>1396</v>
      </c>
      <c r="J152" s="285" t="s">
        <v>1445</v>
      </c>
      <c r="K152" s="281"/>
    </row>
    <row r="153" spans="2:11" s="1" customFormat="1" ht="15" customHeight="1">
      <c r="B153" s="258"/>
      <c r="C153" s="285" t="s">
        <v>1342</v>
      </c>
      <c r="D153" s="235"/>
      <c r="E153" s="235"/>
      <c r="F153" s="286" t="s">
        <v>1394</v>
      </c>
      <c r="G153" s="235"/>
      <c r="H153" s="285" t="s">
        <v>1455</v>
      </c>
      <c r="I153" s="285" t="s">
        <v>1396</v>
      </c>
      <c r="J153" s="285" t="s">
        <v>1445</v>
      </c>
      <c r="K153" s="281"/>
    </row>
    <row r="154" spans="2:11" s="1" customFormat="1" ht="15" customHeight="1">
      <c r="B154" s="258"/>
      <c r="C154" s="285" t="s">
        <v>1399</v>
      </c>
      <c r="D154" s="235"/>
      <c r="E154" s="235"/>
      <c r="F154" s="286" t="s">
        <v>1400</v>
      </c>
      <c r="G154" s="235"/>
      <c r="H154" s="285" t="s">
        <v>1434</v>
      </c>
      <c r="I154" s="285" t="s">
        <v>1396</v>
      </c>
      <c r="J154" s="285">
        <v>50</v>
      </c>
      <c r="K154" s="281"/>
    </row>
    <row r="155" spans="2:11" s="1" customFormat="1" ht="15" customHeight="1">
      <c r="B155" s="258"/>
      <c r="C155" s="285" t="s">
        <v>1402</v>
      </c>
      <c r="D155" s="235"/>
      <c r="E155" s="235"/>
      <c r="F155" s="286" t="s">
        <v>1394</v>
      </c>
      <c r="G155" s="235"/>
      <c r="H155" s="285" t="s">
        <v>1434</v>
      </c>
      <c r="I155" s="285" t="s">
        <v>1404</v>
      </c>
      <c r="J155" s="285"/>
      <c r="K155" s="281"/>
    </row>
    <row r="156" spans="2:11" s="1" customFormat="1" ht="15" customHeight="1">
      <c r="B156" s="258"/>
      <c r="C156" s="285" t="s">
        <v>1413</v>
      </c>
      <c r="D156" s="235"/>
      <c r="E156" s="235"/>
      <c r="F156" s="286" t="s">
        <v>1400</v>
      </c>
      <c r="G156" s="235"/>
      <c r="H156" s="285" t="s">
        <v>1434</v>
      </c>
      <c r="I156" s="285" t="s">
        <v>1396</v>
      </c>
      <c r="J156" s="285">
        <v>50</v>
      </c>
      <c r="K156" s="281"/>
    </row>
    <row r="157" spans="2:11" s="1" customFormat="1" ht="15" customHeight="1">
      <c r="B157" s="258"/>
      <c r="C157" s="285" t="s">
        <v>1421</v>
      </c>
      <c r="D157" s="235"/>
      <c r="E157" s="235"/>
      <c r="F157" s="286" t="s">
        <v>1400</v>
      </c>
      <c r="G157" s="235"/>
      <c r="H157" s="285" t="s">
        <v>1434</v>
      </c>
      <c r="I157" s="285" t="s">
        <v>1396</v>
      </c>
      <c r="J157" s="285">
        <v>50</v>
      </c>
      <c r="K157" s="281"/>
    </row>
    <row r="158" spans="2:11" s="1" customFormat="1" ht="15" customHeight="1">
      <c r="B158" s="258"/>
      <c r="C158" s="285" t="s">
        <v>1419</v>
      </c>
      <c r="D158" s="235"/>
      <c r="E158" s="235"/>
      <c r="F158" s="286" t="s">
        <v>1400</v>
      </c>
      <c r="G158" s="235"/>
      <c r="H158" s="285" t="s">
        <v>1434</v>
      </c>
      <c r="I158" s="285" t="s">
        <v>1396</v>
      </c>
      <c r="J158" s="285">
        <v>50</v>
      </c>
      <c r="K158" s="281"/>
    </row>
    <row r="159" spans="2:11" s="1" customFormat="1" ht="15" customHeight="1">
      <c r="B159" s="258"/>
      <c r="C159" s="285" t="s">
        <v>88</v>
      </c>
      <c r="D159" s="235"/>
      <c r="E159" s="235"/>
      <c r="F159" s="286" t="s">
        <v>1394</v>
      </c>
      <c r="G159" s="235"/>
      <c r="H159" s="285" t="s">
        <v>1456</v>
      </c>
      <c r="I159" s="285" t="s">
        <v>1396</v>
      </c>
      <c r="J159" s="285" t="s">
        <v>1457</v>
      </c>
      <c r="K159" s="281"/>
    </row>
    <row r="160" spans="2:11" s="1" customFormat="1" ht="15" customHeight="1">
      <c r="B160" s="258"/>
      <c r="C160" s="285" t="s">
        <v>1458</v>
      </c>
      <c r="D160" s="235"/>
      <c r="E160" s="235"/>
      <c r="F160" s="286" t="s">
        <v>1394</v>
      </c>
      <c r="G160" s="235"/>
      <c r="H160" s="285" t="s">
        <v>1459</v>
      </c>
      <c r="I160" s="285" t="s">
        <v>1429</v>
      </c>
      <c r="J160" s="285"/>
      <c r="K160" s="281"/>
    </row>
    <row r="161" spans="2:11" s="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pans="2:11" s="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pans="2:11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pans="2:11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pans="2:11" s="1" customFormat="1" ht="45" customHeight="1">
      <c r="B165" s="227"/>
      <c r="C165" s="355" t="s">
        <v>1460</v>
      </c>
      <c r="D165" s="355"/>
      <c r="E165" s="355"/>
      <c r="F165" s="355"/>
      <c r="G165" s="355"/>
      <c r="H165" s="355"/>
      <c r="I165" s="355"/>
      <c r="J165" s="355"/>
      <c r="K165" s="228"/>
    </row>
    <row r="166" spans="2:11" s="1" customFormat="1" ht="17.25" customHeight="1">
      <c r="B166" s="227"/>
      <c r="C166" s="248" t="s">
        <v>1388</v>
      </c>
      <c r="D166" s="248"/>
      <c r="E166" s="248"/>
      <c r="F166" s="248" t="s">
        <v>1389</v>
      </c>
      <c r="G166" s="290"/>
      <c r="H166" s="291" t="s">
        <v>56</v>
      </c>
      <c r="I166" s="291" t="s">
        <v>59</v>
      </c>
      <c r="J166" s="248" t="s">
        <v>1390</v>
      </c>
      <c r="K166" s="228"/>
    </row>
    <row r="167" spans="2:11" s="1" customFormat="1" ht="17.25" customHeight="1">
      <c r="B167" s="229"/>
      <c r="C167" s="250" t="s">
        <v>1391</v>
      </c>
      <c r="D167" s="250"/>
      <c r="E167" s="250"/>
      <c r="F167" s="251" t="s">
        <v>1392</v>
      </c>
      <c r="G167" s="292"/>
      <c r="H167" s="293"/>
      <c r="I167" s="293"/>
      <c r="J167" s="250" t="s">
        <v>1393</v>
      </c>
      <c r="K167" s="230"/>
    </row>
    <row r="168" spans="2:11" s="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pans="2:11" s="1" customFormat="1" ht="15" customHeight="1">
      <c r="B169" s="258"/>
      <c r="C169" s="235" t="s">
        <v>1397</v>
      </c>
      <c r="D169" s="235"/>
      <c r="E169" s="235"/>
      <c r="F169" s="256" t="s">
        <v>1394</v>
      </c>
      <c r="G169" s="235"/>
      <c r="H169" s="235" t="s">
        <v>1434</v>
      </c>
      <c r="I169" s="235" t="s">
        <v>1396</v>
      </c>
      <c r="J169" s="235">
        <v>120</v>
      </c>
      <c r="K169" s="281"/>
    </row>
    <row r="170" spans="2:11" s="1" customFormat="1" ht="15" customHeight="1">
      <c r="B170" s="258"/>
      <c r="C170" s="235" t="s">
        <v>1443</v>
      </c>
      <c r="D170" s="235"/>
      <c r="E170" s="235"/>
      <c r="F170" s="256" t="s">
        <v>1394</v>
      </c>
      <c r="G170" s="235"/>
      <c r="H170" s="235" t="s">
        <v>1444</v>
      </c>
      <c r="I170" s="235" t="s">
        <v>1396</v>
      </c>
      <c r="J170" s="235" t="s">
        <v>1445</v>
      </c>
      <c r="K170" s="281"/>
    </row>
    <row r="171" spans="2:11" s="1" customFormat="1" ht="15" customHeight="1">
      <c r="B171" s="258"/>
      <c r="C171" s="235" t="s">
        <v>1342</v>
      </c>
      <c r="D171" s="235"/>
      <c r="E171" s="235"/>
      <c r="F171" s="256" t="s">
        <v>1394</v>
      </c>
      <c r="G171" s="235"/>
      <c r="H171" s="235" t="s">
        <v>1461</v>
      </c>
      <c r="I171" s="235" t="s">
        <v>1396</v>
      </c>
      <c r="J171" s="235" t="s">
        <v>1445</v>
      </c>
      <c r="K171" s="281"/>
    </row>
    <row r="172" spans="2:11" s="1" customFormat="1" ht="15" customHeight="1">
      <c r="B172" s="258"/>
      <c r="C172" s="235" t="s">
        <v>1399</v>
      </c>
      <c r="D172" s="235"/>
      <c r="E172" s="235"/>
      <c r="F172" s="256" t="s">
        <v>1400</v>
      </c>
      <c r="G172" s="235"/>
      <c r="H172" s="235" t="s">
        <v>1461</v>
      </c>
      <c r="I172" s="235" t="s">
        <v>1396</v>
      </c>
      <c r="J172" s="235">
        <v>50</v>
      </c>
      <c r="K172" s="281"/>
    </row>
    <row r="173" spans="2:11" s="1" customFormat="1" ht="15" customHeight="1">
      <c r="B173" s="258"/>
      <c r="C173" s="235" t="s">
        <v>1402</v>
      </c>
      <c r="D173" s="235"/>
      <c r="E173" s="235"/>
      <c r="F173" s="256" t="s">
        <v>1394</v>
      </c>
      <c r="G173" s="235"/>
      <c r="H173" s="235" t="s">
        <v>1461</v>
      </c>
      <c r="I173" s="235" t="s">
        <v>1404</v>
      </c>
      <c r="J173" s="235"/>
      <c r="K173" s="281"/>
    </row>
    <row r="174" spans="2:11" s="1" customFormat="1" ht="15" customHeight="1">
      <c r="B174" s="258"/>
      <c r="C174" s="235" t="s">
        <v>1413</v>
      </c>
      <c r="D174" s="235"/>
      <c r="E174" s="235"/>
      <c r="F174" s="256" t="s">
        <v>1400</v>
      </c>
      <c r="G174" s="235"/>
      <c r="H174" s="235" t="s">
        <v>1461</v>
      </c>
      <c r="I174" s="235" t="s">
        <v>1396</v>
      </c>
      <c r="J174" s="235">
        <v>50</v>
      </c>
      <c r="K174" s="281"/>
    </row>
    <row r="175" spans="2:11" s="1" customFormat="1" ht="15" customHeight="1">
      <c r="B175" s="258"/>
      <c r="C175" s="235" t="s">
        <v>1421</v>
      </c>
      <c r="D175" s="235"/>
      <c r="E175" s="235"/>
      <c r="F175" s="256" t="s">
        <v>1400</v>
      </c>
      <c r="G175" s="235"/>
      <c r="H175" s="235" t="s">
        <v>1461</v>
      </c>
      <c r="I175" s="235" t="s">
        <v>1396</v>
      </c>
      <c r="J175" s="235">
        <v>50</v>
      </c>
      <c r="K175" s="281"/>
    </row>
    <row r="176" spans="2:11" s="1" customFormat="1" ht="15" customHeight="1">
      <c r="B176" s="258"/>
      <c r="C176" s="235" t="s">
        <v>1419</v>
      </c>
      <c r="D176" s="235"/>
      <c r="E176" s="235"/>
      <c r="F176" s="256" t="s">
        <v>1400</v>
      </c>
      <c r="G176" s="235"/>
      <c r="H176" s="235" t="s">
        <v>1461</v>
      </c>
      <c r="I176" s="235" t="s">
        <v>1396</v>
      </c>
      <c r="J176" s="235">
        <v>50</v>
      </c>
      <c r="K176" s="281"/>
    </row>
    <row r="177" spans="2:11" s="1" customFormat="1" ht="15" customHeight="1">
      <c r="B177" s="258"/>
      <c r="C177" s="235" t="s">
        <v>120</v>
      </c>
      <c r="D177" s="235"/>
      <c r="E177" s="235"/>
      <c r="F177" s="256" t="s">
        <v>1394</v>
      </c>
      <c r="G177" s="235"/>
      <c r="H177" s="235" t="s">
        <v>1462</v>
      </c>
      <c r="I177" s="235" t="s">
        <v>1463</v>
      </c>
      <c r="J177" s="235"/>
      <c r="K177" s="281"/>
    </row>
    <row r="178" spans="2:11" s="1" customFormat="1" ht="15" customHeight="1">
      <c r="B178" s="258"/>
      <c r="C178" s="235" t="s">
        <v>59</v>
      </c>
      <c r="D178" s="235"/>
      <c r="E178" s="235"/>
      <c r="F178" s="256" t="s">
        <v>1394</v>
      </c>
      <c r="G178" s="235"/>
      <c r="H178" s="235" t="s">
        <v>1464</v>
      </c>
      <c r="I178" s="235" t="s">
        <v>1465</v>
      </c>
      <c r="J178" s="235">
        <v>1</v>
      </c>
      <c r="K178" s="281"/>
    </row>
    <row r="179" spans="2:11" s="1" customFormat="1" ht="15" customHeight="1">
      <c r="B179" s="258"/>
      <c r="C179" s="235" t="s">
        <v>55</v>
      </c>
      <c r="D179" s="235"/>
      <c r="E179" s="235"/>
      <c r="F179" s="256" t="s">
        <v>1394</v>
      </c>
      <c r="G179" s="235"/>
      <c r="H179" s="235" t="s">
        <v>1466</v>
      </c>
      <c r="I179" s="235" t="s">
        <v>1396</v>
      </c>
      <c r="J179" s="235">
        <v>20</v>
      </c>
      <c r="K179" s="281"/>
    </row>
    <row r="180" spans="2:11" s="1" customFormat="1" ht="15" customHeight="1">
      <c r="B180" s="258"/>
      <c r="C180" s="235" t="s">
        <v>56</v>
      </c>
      <c r="D180" s="235"/>
      <c r="E180" s="235"/>
      <c r="F180" s="256" t="s">
        <v>1394</v>
      </c>
      <c r="G180" s="235"/>
      <c r="H180" s="235" t="s">
        <v>1467</v>
      </c>
      <c r="I180" s="235" t="s">
        <v>1396</v>
      </c>
      <c r="J180" s="235">
        <v>255</v>
      </c>
      <c r="K180" s="281"/>
    </row>
    <row r="181" spans="2:11" s="1" customFormat="1" ht="15" customHeight="1">
      <c r="B181" s="258"/>
      <c r="C181" s="235" t="s">
        <v>121</v>
      </c>
      <c r="D181" s="235"/>
      <c r="E181" s="235"/>
      <c r="F181" s="256" t="s">
        <v>1394</v>
      </c>
      <c r="G181" s="235"/>
      <c r="H181" s="235" t="s">
        <v>1358</v>
      </c>
      <c r="I181" s="235" t="s">
        <v>1396</v>
      </c>
      <c r="J181" s="235">
        <v>10</v>
      </c>
      <c r="K181" s="281"/>
    </row>
    <row r="182" spans="2:11" s="1" customFormat="1" ht="15" customHeight="1">
      <c r="B182" s="258"/>
      <c r="C182" s="235" t="s">
        <v>122</v>
      </c>
      <c r="D182" s="235"/>
      <c r="E182" s="235"/>
      <c r="F182" s="256" t="s">
        <v>1394</v>
      </c>
      <c r="G182" s="235"/>
      <c r="H182" s="235" t="s">
        <v>1468</v>
      </c>
      <c r="I182" s="235" t="s">
        <v>1429</v>
      </c>
      <c r="J182" s="235"/>
      <c r="K182" s="281"/>
    </row>
    <row r="183" spans="2:11" s="1" customFormat="1" ht="15" customHeight="1">
      <c r="B183" s="258"/>
      <c r="C183" s="235" t="s">
        <v>1469</v>
      </c>
      <c r="D183" s="235"/>
      <c r="E183" s="235"/>
      <c r="F183" s="256" t="s">
        <v>1394</v>
      </c>
      <c r="G183" s="235"/>
      <c r="H183" s="235" t="s">
        <v>1470</v>
      </c>
      <c r="I183" s="235" t="s">
        <v>1429</v>
      </c>
      <c r="J183" s="235"/>
      <c r="K183" s="281"/>
    </row>
    <row r="184" spans="2:11" s="1" customFormat="1" ht="15" customHeight="1">
      <c r="B184" s="258"/>
      <c r="C184" s="235" t="s">
        <v>1458</v>
      </c>
      <c r="D184" s="235"/>
      <c r="E184" s="235"/>
      <c r="F184" s="256" t="s">
        <v>1394</v>
      </c>
      <c r="G184" s="235"/>
      <c r="H184" s="235" t="s">
        <v>1471</v>
      </c>
      <c r="I184" s="235" t="s">
        <v>1429</v>
      </c>
      <c r="J184" s="235"/>
      <c r="K184" s="281"/>
    </row>
    <row r="185" spans="2:11" s="1" customFormat="1" ht="15" customHeight="1">
      <c r="B185" s="258"/>
      <c r="C185" s="235" t="s">
        <v>124</v>
      </c>
      <c r="D185" s="235"/>
      <c r="E185" s="235"/>
      <c r="F185" s="256" t="s">
        <v>1400</v>
      </c>
      <c r="G185" s="235"/>
      <c r="H185" s="235" t="s">
        <v>1472</v>
      </c>
      <c r="I185" s="235" t="s">
        <v>1396</v>
      </c>
      <c r="J185" s="235">
        <v>50</v>
      </c>
      <c r="K185" s="281"/>
    </row>
    <row r="186" spans="2:11" s="1" customFormat="1" ht="15" customHeight="1">
      <c r="B186" s="258"/>
      <c r="C186" s="235" t="s">
        <v>1473</v>
      </c>
      <c r="D186" s="235"/>
      <c r="E186" s="235"/>
      <c r="F186" s="256" t="s">
        <v>1400</v>
      </c>
      <c r="G186" s="235"/>
      <c r="H186" s="235" t="s">
        <v>1474</v>
      </c>
      <c r="I186" s="235" t="s">
        <v>1475</v>
      </c>
      <c r="J186" s="235"/>
      <c r="K186" s="281"/>
    </row>
    <row r="187" spans="2:11" s="1" customFormat="1" ht="15" customHeight="1">
      <c r="B187" s="258"/>
      <c r="C187" s="235" t="s">
        <v>1476</v>
      </c>
      <c r="D187" s="235"/>
      <c r="E187" s="235"/>
      <c r="F187" s="256" t="s">
        <v>1400</v>
      </c>
      <c r="G187" s="235"/>
      <c r="H187" s="235" t="s">
        <v>1477</v>
      </c>
      <c r="I187" s="235" t="s">
        <v>1475</v>
      </c>
      <c r="J187" s="235"/>
      <c r="K187" s="281"/>
    </row>
    <row r="188" spans="2:11" s="1" customFormat="1" ht="15" customHeight="1">
      <c r="B188" s="258"/>
      <c r="C188" s="235" t="s">
        <v>1478</v>
      </c>
      <c r="D188" s="235"/>
      <c r="E188" s="235"/>
      <c r="F188" s="256" t="s">
        <v>1400</v>
      </c>
      <c r="G188" s="235"/>
      <c r="H188" s="235" t="s">
        <v>1479</v>
      </c>
      <c r="I188" s="235" t="s">
        <v>1475</v>
      </c>
      <c r="J188" s="235"/>
      <c r="K188" s="281"/>
    </row>
    <row r="189" spans="2:11" s="1" customFormat="1" ht="15" customHeight="1">
      <c r="B189" s="258"/>
      <c r="C189" s="294" t="s">
        <v>1480</v>
      </c>
      <c r="D189" s="235"/>
      <c r="E189" s="235"/>
      <c r="F189" s="256" t="s">
        <v>1400</v>
      </c>
      <c r="G189" s="235"/>
      <c r="H189" s="235" t="s">
        <v>1481</v>
      </c>
      <c r="I189" s="235" t="s">
        <v>1482</v>
      </c>
      <c r="J189" s="295" t="s">
        <v>1483</v>
      </c>
      <c r="K189" s="281"/>
    </row>
    <row r="190" spans="2:11" s="1" customFormat="1" ht="15" customHeight="1">
      <c r="B190" s="258"/>
      <c r="C190" s="294" t="s">
        <v>44</v>
      </c>
      <c r="D190" s="235"/>
      <c r="E190" s="235"/>
      <c r="F190" s="256" t="s">
        <v>1394</v>
      </c>
      <c r="G190" s="235"/>
      <c r="H190" s="232" t="s">
        <v>1484</v>
      </c>
      <c r="I190" s="235" t="s">
        <v>1485</v>
      </c>
      <c r="J190" s="235"/>
      <c r="K190" s="281"/>
    </row>
    <row r="191" spans="2:11" s="1" customFormat="1" ht="15" customHeight="1">
      <c r="B191" s="258"/>
      <c r="C191" s="294" t="s">
        <v>1486</v>
      </c>
      <c r="D191" s="235"/>
      <c r="E191" s="235"/>
      <c r="F191" s="256" t="s">
        <v>1394</v>
      </c>
      <c r="G191" s="235"/>
      <c r="H191" s="235" t="s">
        <v>1487</v>
      </c>
      <c r="I191" s="235" t="s">
        <v>1429</v>
      </c>
      <c r="J191" s="235"/>
      <c r="K191" s="281"/>
    </row>
    <row r="192" spans="2:11" s="1" customFormat="1" ht="15" customHeight="1">
      <c r="B192" s="258"/>
      <c r="C192" s="294" t="s">
        <v>1488</v>
      </c>
      <c r="D192" s="235"/>
      <c r="E192" s="235"/>
      <c r="F192" s="256" t="s">
        <v>1394</v>
      </c>
      <c r="G192" s="235"/>
      <c r="H192" s="235" t="s">
        <v>1489</v>
      </c>
      <c r="I192" s="235" t="s">
        <v>1429</v>
      </c>
      <c r="J192" s="235"/>
      <c r="K192" s="281"/>
    </row>
    <row r="193" spans="2:11" s="1" customFormat="1" ht="15" customHeight="1">
      <c r="B193" s="258"/>
      <c r="C193" s="294" t="s">
        <v>1490</v>
      </c>
      <c r="D193" s="235"/>
      <c r="E193" s="235"/>
      <c r="F193" s="256" t="s">
        <v>1400</v>
      </c>
      <c r="G193" s="235"/>
      <c r="H193" s="235" t="s">
        <v>1491</v>
      </c>
      <c r="I193" s="235" t="s">
        <v>1429</v>
      </c>
      <c r="J193" s="235"/>
      <c r="K193" s="281"/>
    </row>
    <row r="194" spans="2:11" s="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pans="2:11" s="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pans="2:11" s="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pans="2:11" s="1" customFormat="1" ht="18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</row>
    <row r="198" spans="2:11" s="1" customFormat="1" ht="12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pans="2:11" s="1" customFormat="1" ht="20.5">
      <c r="B199" s="227"/>
      <c r="C199" s="355" t="s">
        <v>1492</v>
      </c>
      <c r="D199" s="355"/>
      <c r="E199" s="355"/>
      <c r="F199" s="355"/>
      <c r="G199" s="355"/>
      <c r="H199" s="355"/>
      <c r="I199" s="355"/>
      <c r="J199" s="355"/>
      <c r="K199" s="228"/>
    </row>
    <row r="200" spans="2:11" s="1" customFormat="1" ht="25.5" customHeight="1">
      <c r="B200" s="227"/>
      <c r="C200" s="297" t="s">
        <v>1493</v>
      </c>
      <c r="D200" s="297"/>
      <c r="E200" s="297"/>
      <c r="F200" s="297" t="s">
        <v>1494</v>
      </c>
      <c r="G200" s="298"/>
      <c r="H200" s="356" t="s">
        <v>1495</v>
      </c>
      <c r="I200" s="356"/>
      <c r="J200" s="356"/>
      <c r="K200" s="228"/>
    </row>
    <row r="201" spans="2:11" s="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pans="2:11" s="1" customFormat="1" ht="15" customHeight="1">
      <c r="B202" s="258"/>
      <c r="C202" s="235" t="s">
        <v>1485</v>
      </c>
      <c r="D202" s="235"/>
      <c r="E202" s="235"/>
      <c r="F202" s="256" t="s">
        <v>45</v>
      </c>
      <c r="G202" s="235"/>
      <c r="H202" s="357" t="s">
        <v>1496</v>
      </c>
      <c r="I202" s="357"/>
      <c r="J202" s="357"/>
      <c r="K202" s="281"/>
    </row>
    <row r="203" spans="2:11" s="1" customFormat="1" ht="15" customHeight="1">
      <c r="B203" s="258"/>
      <c r="C203" s="235"/>
      <c r="D203" s="235"/>
      <c r="E203" s="235"/>
      <c r="F203" s="256" t="s">
        <v>46</v>
      </c>
      <c r="G203" s="235"/>
      <c r="H203" s="357" t="s">
        <v>1497</v>
      </c>
      <c r="I203" s="357"/>
      <c r="J203" s="357"/>
      <c r="K203" s="281"/>
    </row>
    <row r="204" spans="2:11" s="1" customFormat="1" ht="15" customHeight="1">
      <c r="B204" s="258"/>
      <c r="C204" s="235"/>
      <c r="D204" s="235"/>
      <c r="E204" s="235"/>
      <c r="F204" s="256" t="s">
        <v>49</v>
      </c>
      <c r="G204" s="235"/>
      <c r="H204" s="357" t="s">
        <v>1498</v>
      </c>
      <c r="I204" s="357"/>
      <c r="J204" s="357"/>
      <c r="K204" s="281"/>
    </row>
    <row r="205" spans="2:11" s="1" customFormat="1" ht="15" customHeight="1">
      <c r="B205" s="258"/>
      <c r="C205" s="235"/>
      <c r="D205" s="235"/>
      <c r="E205" s="235"/>
      <c r="F205" s="256" t="s">
        <v>47</v>
      </c>
      <c r="G205" s="235"/>
      <c r="H205" s="357" t="s">
        <v>1499</v>
      </c>
      <c r="I205" s="357"/>
      <c r="J205" s="357"/>
      <c r="K205" s="281"/>
    </row>
    <row r="206" spans="2:11" s="1" customFormat="1" ht="15" customHeight="1">
      <c r="B206" s="258"/>
      <c r="C206" s="235"/>
      <c r="D206" s="235"/>
      <c r="E206" s="235"/>
      <c r="F206" s="256" t="s">
        <v>48</v>
      </c>
      <c r="G206" s="235"/>
      <c r="H206" s="357" t="s">
        <v>1500</v>
      </c>
      <c r="I206" s="357"/>
      <c r="J206" s="357"/>
      <c r="K206" s="281"/>
    </row>
    <row r="207" spans="2:11" s="1" customFormat="1" ht="15" customHeight="1">
      <c r="B207" s="258"/>
      <c r="C207" s="235"/>
      <c r="D207" s="235"/>
      <c r="E207" s="235"/>
      <c r="F207" s="256"/>
      <c r="G207" s="235"/>
      <c r="H207" s="235"/>
      <c r="I207" s="235"/>
      <c r="J207" s="235"/>
      <c r="K207" s="281"/>
    </row>
    <row r="208" spans="2:11" s="1" customFormat="1" ht="15" customHeight="1">
      <c r="B208" s="258"/>
      <c r="C208" s="235" t="s">
        <v>1441</v>
      </c>
      <c r="D208" s="235"/>
      <c r="E208" s="235"/>
      <c r="F208" s="256" t="s">
        <v>81</v>
      </c>
      <c r="G208" s="235"/>
      <c r="H208" s="357" t="s">
        <v>1501</v>
      </c>
      <c r="I208" s="357"/>
      <c r="J208" s="357"/>
      <c r="K208" s="281"/>
    </row>
    <row r="209" spans="2:11" s="1" customFormat="1" ht="15" customHeight="1">
      <c r="B209" s="258"/>
      <c r="C209" s="235"/>
      <c r="D209" s="235"/>
      <c r="E209" s="235"/>
      <c r="F209" s="256" t="s">
        <v>1336</v>
      </c>
      <c r="G209" s="235"/>
      <c r="H209" s="357" t="s">
        <v>1337</v>
      </c>
      <c r="I209" s="357"/>
      <c r="J209" s="357"/>
      <c r="K209" s="281"/>
    </row>
    <row r="210" spans="2:11" s="1" customFormat="1" ht="15" customHeight="1">
      <c r="B210" s="258"/>
      <c r="C210" s="235"/>
      <c r="D210" s="235"/>
      <c r="E210" s="235"/>
      <c r="F210" s="256" t="s">
        <v>1334</v>
      </c>
      <c r="G210" s="235"/>
      <c r="H210" s="357" t="s">
        <v>1502</v>
      </c>
      <c r="I210" s="357"/>
      <c r="J210" s="357"/>
      <c r="K210" s="281"/>
    </row>
    <row r="211" spans="2:11" s="1" customFormat="1" ht="15" customHeight="1">
      <c r="B211" s="299"/>
      <c r="C211" s="235"/>
      <c r="D211" s="235"/>
      <c r="E211" s="235"/>
      <c r="F211" s="256" t="s">
        <v>1338</v>
      </c>
      <c r="G211" s="294"/>
      <c r="H211" s="358" t="s">
        <v>1339</v>
      </c>
      <c r="I211" s="358"/>
      <c r="J211" s="358"/>
      <c r="K211" s="300"/>
    </row>
    <row r="212" spans="2:11" s="1" customFormat="1" ht="15" customHeight="1">
      <c r="B212" s="299"/>
      <c r="C212" s="235"/>
      <c r="D212" s="235"/>
      <c r="E212" s="235"/>
      <c r="F212" s="256" t="s">
        <v>1340</v>
      </c>
      <c r="G212" s="294"/>
      <c r="H212" s="358" t="s">
        <v>1503</v>
      </c>
      <c r="I212" s="358"/>
      <c r="J212" s="358"/>
      <c r="K212" s="300"/>
    </row>
    <row r="213" spans="2:11" s="1" customFormat="1" ht="15" customHeight="1">
      <c r="B213" s="299"/>
      <c r="C213" s="235"/>
      <c r="D213" s="235"/>
      <c r="E213" s="235"/>
      <c r="F213" s="256"/>
      <c r="G213" s="294"/>
      <c r="H213" s="285"/>
      <c r="I213" s="285"/>
      <c r="J213" s="285"/>
      <c r="K213" s="300"/>
    </row>
    <row r="214" spans="2:11" s="1" customFormat="1" ht="15" customHeight="1">
      <c r="B214" s="299"/>
      <c r="C214" s="235" t="s">
        <v>1465</v>
      </c>
      <c r="D214" s="235"/>
      <c r="E214" s="235"/>
      <c r="F214" s="256">
        <v>1</v>
      </c>
      <c r="G214" s="294"/>
      <c r="H214" s="358" t="s">
        <v>1504</v>
      </c>
      <c r="I214" s="358"/>
      <c r="J214" s="358"/>
      <c r="K214" s="300"/>
    </row>
    <row r="215" spans="2:11" s="1" customFormat="1" ht="15" customHeight="1">
      <c r="B215" s="299"/>
      <c r="C215" s="235"/>
      <c r="D215" s="235"/>
      <c r="E215" s="235"/>
      <c r="F215" s="256">
        <v>2</v>
      </c>
      <c r="G215" s="294"/>
      <c r="H215" s="358" t="s">
        <v>1505</v>
      </c>
      <c r="I215" s="358"/>
      <c r="J215" s="358"/>
      <c r="K215" s="300"/>
    </row>
    <row r="216" spans="2:11" s="1" customFormat="1" ht="15" customHeight="1">
      <c r="B216" s="299"/>
      <c r="C216" s="235"/>
      <c r="D216" s="235"/>
      <c r="E216" s="235"/>
      <c r="F216" s="256">
        <v>3</v>
      </c>
      <c r="G216" s="294"/>
      <c r="H216" s="358" t="s">
        <v>1506</v>
      </c>
      <c r="I216" s="358"/>
      <c r="J216" s="358"/>
      <c r="K216" s="300"/>
    </row>
    <row r="217" spans="2:11" s="1" customFormat="1" ht="15" customHeight="1">
      <c r="B217" s="299"/>
      <c r="C217" s="235"/>
      <c r="D217" s="235"/>
      <c r="E217" s="235"/>
      <c r="F217" s="256">
        <v>4</v>
      </c>
      <c r="G217" s="294"/>
      <c r="H217" s="358" t="s">
        <v>1507</v>
      </c>
      <c r="I217" s="358"/>
      <c r="J217" s="358"/>
      <c r="K217" s="300"/>
    </row>
    <row r="218" spans="2:11" s="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SO 01 Stavební rpzpočet</vt:lpstr>
      <vt:lpstr>Pokyny pro vyplnění</vt:lpstr>
      <vt:lpstr>'01 - SO 01 Stavební rpzpočet'!Názvy_tisku</vt:lpstr>
      <vt:lpstr>'Rekapitulace stavby'!Názvy_tisku</vt:lpstr>
      <vt:lpstr>'01 - SO 01 Stavební rpzpočet'!Oblast_tisku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Core5\lukes</dc:creator>
  <cp:lastModifiedBy>Eduard Korunka</cp:lastModifiedBy>
  <dcterms:created xsi:type="dcterms:W3CDTF">2022-05-30T11:23:00Z</dcterms:created>
  <dcterms:modified xsi:type="dcterms:W3CDTF">2022-06-16T09:44:02Z</dcterms:modified>
</cp:coreProperties>
</file>